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715" windowHeight="10515" activeTab="0"/>
  </bookViews>
  <sheets>
    <sheet name="feuille de calcul" sheetId="1" r:id="rId1"/>
    <sheet name="Bilan" sheetId="2" r:id="rId2"/>
    <sheet name="Feuil3" sheetId="3" r:id="rId3"/>
  </sheets>
  <definedNames/>
  <calcPr fullCalcOnLoad="1"/>
</workbook>
</file>

<file path=xl/sharedStrings.xml><?xml version="1.0" encoding="utf-8"?>
<sst xmlns="http://schemas.openxmlformats.org/spreadsheetml/2006/main" count="71" uniqueCount="40">
  <si>
    <t>Transports</t>
  </si>
  <si>
    <t>maritime</t>
  </si>
  <si>
    <t>Camion 32T</t>
  </si>
  <si>
    <t>Camion 16T</t>
  </si>
  <si>
    <t>Camion 3,5T</t>
  </si>
  <si>
    <t>véhicule particulier</t>
  </si>
  <si>
    <t xml:space="preserve">Total </t>
  </si>
  <si>
    <t>panneau photovoltaïque (avec support)</t>
  </si>
  <si>
    <t>Produit</t>
  </si>
  <si>
    <t>Masse</t>
  </si>
  <si>
    <t>Caractéristiques</t>
  </si>
  <si>
    <t>Quantité</t>
  </si>
  <si>
    <t>câble (relier les panneaux  aux ouvre-portails)</t>
  </si>
  <si>
    <t>Masse totale</t>
  </si>
  <si>
    <t>Batterie</t>
  </si>
  <si>
    <t xml:space="preserve">Plomb (65%) </t>
  </si>
  <si>
    <t xml:space="preserve">Plastique ABS (11%) </t>
  </si>
  <si>
    <t>ouvre portail branché sur le secteur</t>
  </si>
  <si>
    <t>câble 3x2,5 (raccorder l'ouvre-portail)</t>
  </si>
  <si>
    <t>câble (relier les ouvre-portails)</t>
  </si>
  <si>
    <t xml:space="preserve">gaine + grille plastique </t>
  </si>
  <si>
    <t>Alimentation 12V</t>
  </si>
  <si>
    <t>disjoncteur</t>
  </si>
  <si>
    <t>Realisation de la tranchée</t>
  </si>
  <si>
    <t>Consomation électrique</t>
  </si>
  <si>
    <t>Batterie Ni-Cd</t>
  </si>
  <si>
    <t xml:space="preserve">Bilan </t>
  </si>
  <si>
    <t>ouvre portail Avidsen (photovoltaïques)</t>
  </si>
  <si>
    <r>
      <t>Acide H</t>
    </r>
    <r>
      <rPr>
        <vertAlign val="subscript"/>
        <sz val="12"/>
        <color indexed="10"/>
        <rFont val="Arial"/>
        <family val="2"/>
      </rPr>
      <t>2</t>
    </r>
    <r>
      <rPr>
        <sz val="12"/>
        <color indexed="10"/>
        <rFont val="Arial"/>
        <family val="2"/>
      </rPr>
      <t>SO</t>
    </r>
    <r>
      <rPr>
        <vertAlign val="subscript"/>
        <sz val="12"/>
        <color indexed="10"/>
        <rFont val="Arial"/>
        <family val="2"/>
      </rPr>
      <t>4</t>
    </r>
    <r>
      <rPr>
        <sz val="12"/>
        <color indexed="10"/>
        <rFont val="Arial"/>
        <family val="2"/>
      </rPr>
      <t xml:space="preserve"> (24%) </t>
    </r>
  </si>
  <si>
    <t>Carton pour les batteries</t>
  </si>
  <si>
    <t>Longueur corrigée</t>
  </si>
  <si>
    <t>Camion 16t</t>
  </si>
  <si>
    <t>temperature de fusion du plomb</t>
  </si>
  <si>
    <t>temperature de fusion du bronze</t>
  </si>
  <si>
    <t>Masse équivalente de plomb en moulage bronze</t>
  </si>
  <si>
    <t>Longueur corrigée:</t>
  </si>
  <si>
    <t>Ouvre portail avec les panneaux photovoltaïques</t>
  </si>
  <si>
    <t>Ouvre portail branché sur le secteur</t>
  </si>
  <si>
    <t>Maritime</t>
  </si>
  <si>
    <t>Véhicule particulier</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</si>
</sst>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00&quot; Kg&quot;"/>
    <numFmt numFmtId="167" formatCode="##0.00&quot; Kg&quot;"/>
    <numFmt numFmtId="168" formatCode="##0.00&quot; Kg/m&quot;"/>
    <numFmt numFmtId="169" formatCode="##0.00&quot; Kgmh&quot;"/>
    <numFmt numFmtId="170" formatCode="##0.00&quot; Km/h&quot;"/>
    <numFmt numFmtId="171" formatCode="##0&quot; Km/h&quot;"/>
    <numFmt numFmtId="172" formatCode="##0&quot; h&quot;"/>
    <numFmt numFmtId="173" formatCode="##0&quot; t,Km&quot;"/>
    <numFmt numFmtId="174" formatCode="##0&quot; t.Km&quot;"/>
    <numFmt numFmtId="175" formatCode="##0.00&quot; t&quot;"/>
    <numFmt numFmtId="176" formatCode="##0&quot; t&quot;"/>
    <numFmt numFmtId="177" formatCode="##0&quot; KWh&quot;"/>
    <numFmt numFmtId="178" formatCode="##0.000&quot; KWh&quot;"/>
    <numFmt numFmtId="179" formatCode="##0&quot; Km&quot;"/>
    <numFmt numFmtId="180" formatCode="##0&quot; m&quot;"/>
    <numFmt numFmtId="181" formatCode="##0.0&quot; m&quot;"/>
    <numFmt numFmtId="182" formatCode="##0.0&quot; °C&quot;"/>
    <numFmt numFmtId="183" formatCode="###.##&quot; m&quot;"/>
  </numFmts>
  <fonts count="17">
    <font>
      <sz val="10"/>
      <name val="Arial"/>
      <family val="0"/>
    </font>
    <font>
      <b/>
      <sz val="12"/>
      <color indexed="10"/>
      <name val="Times New Roman"/>
      <family val="1"/>
    </font>
    <font>
      <sz val="8"/>
      <name val="Arial"/>
      <family val="0"/>
    </font>
    <font>
      <sz val="14"/>
      <name val="Arial"/>
      <family val="0"/>
    </font>
    <font>
      <sz val="14"/>
      <color indexed="10"/>
      <name val="Arial"/>
      <family val="2"/>
    </font>
    <font>
      <sz val="12"/>
      <color indexed="10"/>
      <name val="Arial"/>
      <family val="2"/>
    </font>
    <font>
      <vertAlign val="subscript"/>
      <sz val="12"/>
      <color indexed="10"/>
      <name val="Arial"/>
      <family val="2"/>
    </font>
    <font>
      <b/>
      <sz val="12"/>
      <color indexed="10"/>
      <name val="Arial"/>
      <family val="2"/>
    </font>
    <font>
      <b/>
      <sz val="10"/>
      <color indexed="10"/>
      <name val="Arial"/>
      <family val="2"/>
    </font>
    <font>
      <b/>
      <u val="single"/>
      <sz val="10"/>
      <color indexed="10"/>
      <name val="Arial"/>
      <family val="2"/>
    </font>
    <font>
      <u val="single"/>
      <sz val="10"/>
      <color indexed="12"/>
      <name val="Arial"/>
      <family val="0"/>
    </font>
    <font>
      <u val="single"/>
      <sz val="10"/>
      <color indexed="36"/>
      <name val="Arial"/>
      <family val="0"/>
    </font>
    <font>
      <b/>
      <sz val="10"/>
      <name val="Arial"/>
      <family val="2"/>
    </font>
    <font>
      <b/>
      <sz val="12"/>
      <name val="Arial"/>
      <family val="2"/>
    </font>
    <font>
      <b/>
      <sz val="16"/>
      <name val="Arial"/>
      <family val="2"/>
    </font>
    <font>
      <b/>
      <sz val="20"/>
      <name val="Arial"/>
      <family val="2"/>
    </font>
    <font>
      <sz val="11"/>
      <name val="Arial"/>
      <family val="0"/>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Alignment="1">
      <alignment horizontal="right"/>
    </xf>
    <xf numFmtId="0" fontId="3" fillId="0" borderId="0" xfId="0" applyFont="1" applyAlignment="1">
      <alignment horizontal="center"/>
    </xf>
    <xf numFmtId="179" fontId="1" fillId="0" borderId="0" xfId="0" applyNumberFormat="1" applyFont="1" applyAlignment="1">
      <alignment/>
    </xf>
    <xf numFmtId="0" fontId="3" fillId="0" borderId="0" xfId="0" applyFont="1" applyAlignment="1">
      <alignment horizontal="center"/>
    </xf>
    <xf numFmtId="0" fontId="0" fillId="0" borderId="0" xfId="0" applyFont="1" applyAlignment="1">
      <alignment/>
    </xf>
    <xf numFmtId="0" fontId="5" fillId="0" borderId="0" xfId="0" applyFont="1" applyAlignment="1">
      <alignment/>
    </xf>
    <xf numFmtId="167" fontId="0" fillId="0" borderId="0" xfId="0" applyNumberFormat="1" applyFont="1" applyAlignment="1">
      <alignment/>
    </xf>
    <xf numFmtId="178" fontId="0" fillId="0" borderId="0" xfId="0" applyNumberFormat="1" applyFont="1" applyAlignment="1">
      <alignment/>
    </xf>
    <xf numFmtId="179"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179" fontId="7" fillId="0" borderId="0" xfId="0" applyNumberFormat="1" applyFont="1" applyAlignment="1">
      <alignment/>
    </xf>
    <xf numFmtId="0" fontId="5" fillId="0" borderId="0" xfId="0" applyFont="1" applyFill="1" applyAlignment="1">
      <alignment/>
    </xf>
    <xf numFmtId="174" fontId="0" fillId="0" borderId="0" xfId="0" applyNumberFormat="1" applyFont="1" applyAlignment="1">
      <alignment/>
    </xf>
    <xf numFmtId="177" fontId="0" fillId="0" borderId="0" xfId="0" applyNumberFormat="1" applyFont="1" applyAlignment="1">
      <alignment/>
    </xf>
    <xf numFmtId="180" fontId="0" fillId="0" borderId="0" xfId="0" applyNumberFormat="1" applyFont="1" applyAlignment="1">
      <alignment/>
    </xf>
    <xf numFmtId="168" fontId="0" fillId="0" borderId="0" xfId="0" applyNumberFormat="1" applyFont="1" applyAlignment="1">
      <alignment/>
    </xf>
    <xf numFmtId="167" fontId="5" fillId="0" borderId="0" xfId="0" applyNumberFormat="1" applyFont="1" applyAlignment="1">
      <alignment/>
    </xf>
    <xf numFmtId="9" fontId="0" fillId="0" borderId="0" xfId="0" applyNumberFormat="1" applyFont="1" applyAlignment="1">
      <alignment/>
    </xf>
    <xf numFmtId="0" fontId="0" fillId="2" borderId="0" xfId="0" applyFont="1" applyFill="1" applyAlignment="1">
      <alignment/>
    </xf>
    <xf numFmtId="0" fontId="0" fillId="0" borderId="0" xfId="0" applyFont="1" applyFill="1" applyAlignment="1">
      <alignment/>
    </xf>
    <xf numFmtId="167" fontId="0" fillId="0" borderId="0" xfId="0" applyNumberFormat="1" applyFont="1" applyFill="1" applyAlignment="1">
      <alignment/>
    </xf>
    <xf numFmtId="9" fontId="0" fillId="0" borderId="0" xfId="0" applyNumberFormat="1" applyFont="1" applyFill="1" applyAlignment="1">
      <alignment/>
    </xf>
    <xf numFmtId="176" fontId="0" fillId="0" borderId="0" xfId="0" applyNumberFormat="1" applyFont="1" applyFill="1" applyAlignment="1">
      <alignment/>
    </xf>
    <xf numFmtId="171" fontId="0" fillId="0" borderId="0" xfId="0" applyNumberFormat="1" applyFont="1" applyFill="1" applyAlignment="1">
      <alignment/>
    </xf>
    <xf numFmtId="172" fontId="0" fillId="0" borderId="0" xfId="0" applyNumberFormat="1" applyFont="1" applyFill="1" applyAlignment="1">
      <alignment/>
    </xf>
    <xf numFmtId="181" fontId="0" fillId="0" borderId="0" xfId="0" applyNumberFormat="1" applyFont="1" applyAlignment="1">
      <alignment/>
    </xf>
    <xf numFmtId="2" fontId="0" fillId="0" borderId="0" xfId="0" applyNumberFormat="1" applyAlignment="1">
      <alignment/>
    </xf>
    <xf numFmtId="182" fontId="0" fillId="0" borderId="0" xfId="0" applyNumberFormat="1" applyFont="1" applyAlignment="1">
      <alignment/>
    </xf>
    <xf numFmtId="183" fontId="0" fillId="0" borderId="0" xfId="0" applyNumberFormat="1" applyAlignment="1">
      <alignment horizontal="center"/>
    </xf>
    <xf numFmtId="0" fontId="12" fillId="0" borderId="0" xfId="0" applyFont="1" applyAlignment="1">
      <alignment horizontal="center"/>
    </xf>
    <xf numFmtId="0" fontId="0" fillId="3" borderId="0" xfId="0" applyFont="1" applyFill="1" applyAlignment="1">
      <alignment/>
    </xf>
    <xf numFmtId="0" fontId="9" fillId="0" borderId="0" xfId="0" applyFont="1" applyFill="1" applyAlignment="1">
      <alignment wrapText="1"/>
    </xf>
    <xf numFmtId="0" fontId="16" fillId="0" borderId="0" xfId="0" applyFont="1" applyAlignment="1">
      <alignment horizontal="right"/>
    </xf>
    <xf numFmtId="179" fontId="13" fillId="3" borderId="0" xfId="0" applyNumberFormat="1" applyFont="1" applyFill="1" applyAlignment="1">
      <alignment/>
    </xf>
    <xf numFmtId="179" fontId="13" fillId="0" borderId="0" xfId="0" applyNumberFormat="1" applyFont="1" applyFill="1" applyAlignment="1">
      <alignment/>
    </xf>
    <xf numFmtId="0" fontId="15" fillId="0" borderId="0" xfId="0" applyFont="1" applyAlignment="1">
      <alignment horizontal="center"/>
    </xf>
    <xf numFmtId="0" fontId="9" fillId="0" borderId="0" xfId="0" applyFont="1" applyFill="1" applyAlignment="1">
      <alignment/>
    </xf>
    <xf numFmtId="0" fontId="8" fillId="0" borderId="0" xfId="0" applyFont="1" applyFill="1" applyAlignment="1">
      <alignment/>
    </xf>
    <xf numFmtId="0" fontId="0" fillId="0" borderId="0" xfId="0" applyFont="1" applyAlignment="1">
      <alignment horizontal="right"/>
    </xf>
    <xf numFmtId="0" fontId="16" fillId="0" borderId="0" xfId="0" applyFont="1" applyAlignment="1">
      <alignment horizontal="right"/>
    </xf>
    <xf numFmtId="0" fontId="3" fillId="0" borderId="0" xfId="0" applyFont="1" applyAlignment="1">
      <alignment horizontal="center"/>
    </xf>
    <xf numFmtId="0" fontId="4" fillId="4" borderId="0" xfId="0" applyFont="1" applyFill="1" applyAlignment="1">
      <alignment horizontal="center"/>
    </xf>
    <xf numFmtId="167" fontId="0" fillId="0" borderId="0" xfId="0" applyNumberFormat="1" applyFont="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12</xdr:row>
      <xdr:rowOff>57150</xdr:rowOff>
    </xdr:from>
    <xdr:to>
      <xdr:col>15</xdr:col>
      <xdr:colOff>142875</xdr:colOff>
      <xdr:row>20</xdr:row>
      <xdr:rowOff>104775</xdr:rowOff>
    </xdr:to>
    <xdr:sp>
      <xdr:nvSpPr>
        <xdr:cNvPr id="1" name="TextBox 1"/>
        <xdr:cNvSpPr txBox="1">
          <a:spLocks noChangeArrowheads="1"/>
        </xdr:cNvSpPr>
      </xdr:nvSpPr>
      <xdr:spPr>
        <a:xfrm>
          <a:off x="9324975" y="3886200"/>
          <a:ext cx="3695700" cy="16287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Comme il n'y a pas de modélisation de batterie au plomb dans "Bilan-produit", il a fallu décomposer la batterie en :
Plomb : matière (65%) et énergie de transformation (équivalent à 47,16Kg de bronze)
ABS : matière (11%) et énergie de transformation (injection)
Acide : matière (24%)</a:t>
          </a:r>
        </a:p>
      </xdr:txBody>
    </xdr:sp>
    <xdr:clientData/>
  </xdr:twoCellAnchor>
  <xdr:twoCellAnchor>
    <xdr:from>
      <xdr:col>10</xdr:col>
      <xdr:colOff>47625</xdr:colOff>
      <xdr:row>8</xdr:row>
      <xdr:rowOff>57150</xdr:rowOff>
    </xdr:from>
    <xdr:to>
      <xdr:col>15</xdr:col>
      <xdr:colOff>133350</xdr:colOff>
      <xdr:row>12</xdr:row>
      <xdr:rowOff>0</xdr:rowOff>
    </xdr:to>
    <xdr:sp>
      <xdr:nvSpPr>
        <xdr:cNvPr id="2" name="TextBox 2"/>
        <xdr:cNvSpPr txBox="1">
          <a:spLocks noChangeArrowheads="1"/>
        </xdr:cNvSpPr>
      </xdr:nvSpPr>
      <xdr:spPr>
        <a:xfrm>
          <a:off x="9324975" y="3009900"/>
          <a:ext cx="3686175" cy="8191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Les panneaux photovoltaïques ne servent qu'à recharger les batteries (pas de revente), donc on ne tiendra compte que de la frabrication de ces panneaux</a:t>
          </a:r>
        </a:p>
      </xdr:txBody>
    </xdr:sp>
    <xdr:clientData/>
  </xdr:twoCellAnchor>
  <xdr:twoCellAnchor>
    <xdr:from>
      <xdr:col>3</xdr:col>
      <xdr:colOff>533400</xdr:colOff>
      <xdr:row>20</xdr:row>
      <xdr:rowOff>114300</xdr:rowOff>
    </xdr:from>
    <xdr:to>
      <xdr:col>10</xdr:col>
      <xdr:colOff>9525</xdr:colOff>
      <xdr:row>20</xdr:row>
      <xdr:rowOff>333375</xdr:rowOff>
    </xdr:to>
    <xdr:sp>
      <xdr:nvSpPr>
        <xdr:cNvPr id="3" name="TextBox 3"/>
        <xdr:cNvSpPr txBox="1">
          <a:spLocks noChangeArrowheads="1"/>
        </xdr:cNvSpPr>
      </xdr:nvSpPr>
      <xdr:spPr>
        <a:xfrm>
          <a:off x="1676400" y="5524500"/>
          <a:ext cx="7610475" cy="2190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Cette version est totalement autonome, elle n'utilise pas d'énergie extérieure durant la phase d'utilisation. </a:t>
          </a:r>
        </a:p>
      </xdr:txBody>
    </xdr:sp>
    <xdr:clientData/>
  </xdr:twoCellAnchor>
  <xdr:twoCellAnchor>
    <xdr:from>
      <xdr:col>3</xdr:col>
      <xdr:colOff>590550</xdr:colOff>
      <xdr:row>30</xdr:row>
      <xdr:rowOff>123825</xdr:rowOff>
    </xdr:from>
    <xdr:to>
      <xdr:col>10</xdr:col>
      <xdr:colOff>47625</xdr:colOff>
      <xdr:row>31</xdr:row>
      <xdr:rowOff>152400</xdr:rowOff>
    </xdr:to>
    <xdr:sp>
      <xdr:nvSpPr>
        <xdr:cNvPr id="4" name="TextBox 4"/>
        <xdr:cNvSpPr txBox="1">
          <a:spLocks noChangeArrowheads="1"/>
        </xdr:cNvSpPr>
      </xdr:nvSpPr>
      <xdr:spPr>
        <a:xfrm>
          <a:off x="1733550" y="8067675"/>
          <a:ext cx="7591425" cy="2190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Cette version n'est pas autonome, il faut ajouter une consomation électrique durant la phase d'utilisation. </a:t>
          </a:r>
        </a:p>
      </xdr:txBody>
    </xdr:sp>
    <xdr:clientData/>
  </xdr:twoCellAnchor>
  <xdr:twoCellAnchor>
    <xdr:from>
      <xdr:col>10</xdr:col>
      <xdr:colOff>47625</xdr:colOff>
      <xdr:row>25</xdr:row>
      <xdr:rowOff>0</xdr:rowOff>
    </xdr:from>
    <xdr:to>
      <xdr:col>15</xdr:col>
      <xdr:colOff>152400</xdr:colOff>
      <xdr:row>30</xdr:row>
      <xdr:rowOff>104775</xdr:rowOff>
    </xdr:to>
    <xdr:sp>
      <xdr:nvSpPr>
        <xdr:cNvPr id="5" name="TextBox 5"/>
        <xdr:cNvSpPr txBox="1">
          <a:spLocks noChangeArrowheads="1"/>
        </xdr:cNvSpPr>
      </xdr:nvSpPr>
      <xdr:spPr>
        <a:xfrm>
          <a:off x="9324975" y="6991350"/>
          <a:ext cx="3705225" cy="10572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Pour réaliser la tranchée et la reboucher, nous avons estimé que le travail réalisé avec une pelle mécanique était équivalent au fonctionnement d'un camion (16t) durant 5 heures (transport compris) à une vitesse moyenne de 80Km/h</a:t>
          </a:r>
        </a:p>
      </xdr:txBody>
    </xdr:sp>
    <xdr:clientData/>
  </xdr:twoCellAnchor>
  <xdr:twoCellAnchor>
    <xdr:from>
      <xdr:col>1</xdr:col>
      <xdr:colOff>9525</xdr:colOff>
      <xdr:row>0</xdr:row>
      <xdr:rowOff>990600</xdr:rowOff>
    </xdr:from>
    <xdr:to>
      <xdr:col>9</xdr:col>
      <xdr:colOff>866775</xdr:colOff>
      <xdr:row>7</xdr:row>
      <xdr:rowOff>114300</xdr:rowOff>
    </xdr:to>
    <xdr:sp>
      <xdr:nvSpPr>
        <xdr:cNvPr id="6" name="TextBox 6"/>
        <xdr:cNvSpPr txBox="1">
          <a:spLocks noChangeArrowheads="1"/>
        </xdr:cNvSpPr>
      </xdr:nvSpPr>
      <xdr:spPr>
        <a:xfrm>
          <a:off x="9525" y="990600"/>
          <a:ext cx="9229725" cy="1828800"/>
        </a:xfrm>
        <a:prstGeom prst="rect">
          <a:avLst/>
        </a:prstGeom>
        <a:solidFill>
          <a:srgbClr val="FF0000">
            <a:alpha val="49000"/>
          </a:srgbClr>
        </a:solidFill>
        <a:ln w="9525"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Remarques :</a:t>
          </a:r>
          <a:r>
            <a:rPr lang="en-US" cap="none" sz="1200" b="1" i="0" u="none" baseline="0">
              <a:latin typeface="Arial"/>
              <a:ea typeface="Arial"/>
              <a:cs typeface="Arial"/>
            </a:rPr>
            <a:t>
L'achat de l'ouvre portail se fait dans les même conditions quelque soit le modèle choisi (avec tous les éléments à ajouter pour la version branchée sur le secteur). 
Il n'y a pas de raison de supposer que l'un des modèles choisis soit plus souvent en panne qu'un autre (le nombre d'intervention d'un technicien est identique donc il n'y a pas de transport supplémentaire)
Nous considérons 
Pour changer les batteries, nous ferons l'hypothèse que c'est une urgence, donc le propriétaire ne fait le déplacement que pour l'achat de deux nouvelles batteries,</a:t>
          </a:r>
        </a:p>
      </xdr:txBody>
    </xdr:sp>
    <xdr:clientData/>
  </xdr:twoCellAnchor>
  <xdr:twoCellAnchor>
    <xdr:from>
      <xdr:col>1</xdr:col>
      <xdr:colOff>114300</xdr:colOff>
      <xdr:row>8</xdr:row>
      <xdr:rowOff>19050</xdr:rowOff>
    </xdr:from>
    <xdr:to>
      <xdr:col>3</xdr:col>
      <xdr:colOff>590550</xdr:colOff>
      <xdr:row>10</xdr:row>
      <xdr:rowOff>152400</xdr:rowOff>
    </xdr:to>
    <xdr:sp>
      <xdr:nvSpPr>
        <xdr:cNvPr id="7" name="TextBox 7"/>
        <xdr:cNvSpPr txBox="1">
          <a:spLocks noChangeArrowheads="1"/>
        </xdr:cNvSpPr>
      </xdr:nvSpPr>
      <xdr:spPr>
        <a:xfrm>
          <a:off x="114300" y="2971800"/>
          <a:ext cx="1619250" cy="6286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Attention : Dans Bilan produit le cable proposé 65g/m</a:t>
          </a:r>
        </a:p>
      </xdr:txBody>
    </xdr:sp>
    <xdr:clientData/>
  </xdr:twoCellAnchor>
  <xdr:twoCellAnchor>
    <xdr:from>
      <xdr:col>1</xdr:col>
      <xdr:colOff>66675</xdr:colOff>
      <xdr:row>20</xdr:row>
      <xdr:rowOff>514350</xdr:rowOff>
    </xdr:from>
    <xdr:to>
      <xdr:col>3</xdr:col>
      <xdr:colOff>542925</xdr:colOff>
      <xdr:row>22</xdr:row>
      <xdr:rowOff>85725</xdr:rowOff>
    </xdr:to>
    <xdr:sp>
      <xdr:nvSpPr>
        <xdr:cNvPr id="8" name="TextBox 8"/>
        <xdr:cNvSpPr txBox="1">
          <a:spLocks noChangeArrowheads="1"/>
        </xdr:cNvSpPr>
      </xdr:nvSpPr>
      <xdr:spPr>
        <a:xfrm>
          <a:off x="66675" y="5924550"/>
          <a:ext cx="1619250" cy="6096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Attention : Dans Bilan produit le cable proposé 65g/m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1"/>
  <sheetViews>
    <sheetView tabSelected="1" zoomScale="95" zoomScaleNormal="95" workbookViewId="0" topLeftCell="B1">
      <selection activeCell="F1" sqref="F1"/>
    </sheetView>
  </sheetViews>
  <sheetFormatPr defaultColWidth="11.421875" defaultRowHeight="12.75"/>
  <cols>
    <col min="1" max="1" width="16.28125" style="0" hidden="1" customWidth="1"/>
    <col min="2" max="2" width="5.7109375" style="0" customWidth="1"/>
    <col min="4" max="4" width="9.140625" style="0" bestFit="1" customWidth="1"/>
    <col min="5" max="5" width="46.7109375" style="0" bestFit="1" customWidth="1"/>
    <col min="6" max="6" width="10.00390625" style="0" bestFit="1" customWidth="1"/>
    <col min="7" max="7" width="15.7109375" style="0" bestFit="1" customWidth="1"/>
    <col min="8" max="8" width="11.57421875" style="0" bestFit="1" customWidth="1"/>
    <col min="9" max="9" width="15.28125" style="0" customWidth="1"/>
    <col min="10" max="10" width="13.57421875" style="0" bestFit="1" customWidth="1"/>
    <col min="12" max="12" width="8.28125" style="0" customWidth="1"/>
    <col min="16" max="16" width="3.28125" style="0" customWidth="1"/>
  </cols>
  <sheetData>
    <row r="1" spans="12:14" ht="96" customHeight="1">
      <c r="L1" s="37" t="s">
        <v>0</v>
      </c>
      <c r="M1" s="37"/>
      <c r="N1" s="37"/>
    </row>
    <row r="2" spans="12:14" ht="19.5" customHeight="1">
      <c r="L2" s="41" t="s">
        <v>38</v>
      </c>
      <c r="M2" s="41"/>
      <c r="N2" s="35">
        <v>13437</v>
      </c>
    </row>
    <row r="3" spans="12:14" ht="19.5" customHeight="1">
      <c r="L3" s="41" t="s">
        <v>2</v>
      </c>
      <c r="M3" s="41"/>
      <c r="N3" s="35">
        <v>284</v>
      </c>
    </row>
    <row r="4" spans="12:14" ht="19.5" customHeight="1">
      <c r="L4" s="41" t="s">
        <v>3</v>
      </c>
      <c r="M4" s="41"/>
      <c r="N4" s="35">
        <v>596</v>
      </c>
    </row>
    <row r="5" spans="12:14" ht="19.5" customHeight="1">
      <c r="L5" s="41" t="s">
        <v>4</v>
      </c>
      <c r="M5" s="41"/>
      <c r="N5" s="35">
        <v>74</v>
      </c>
    </row>
    <row r="6" spans="12:14" ht="19.5" customHeight="1">
      <c r="L6" s="41" t="s">
        <v>39</v>
      </c>
      <c r="M6" s="41"/>
      <c r="N6" s="36">
        <v>30</v>
      </c>
    </row>
    <row r="7" spans="13:14" ht="19.5" customHeight="1">
      <c r="M7" s="34" t="s">
        <v>6</v>
      </c>
      <c r="N7" s="3">
        <f>SUM(N2:N6)</f>
        <v>14421</v>
      </c>
    </row>
    <row r="8" ht="19.5" customHeight="1"/>
    <row r="9" spans="5:10" ht="26.25">
      <c r="E9" s="37" t="s">
        <v>36</v>
      </c>
      <c r="F9" s="37"/>
      <c r="G9" s="37"/>
      <c r="H9" s="37"/>
      <c r="I9" s="37"/>
      <c r="J9" s="37"/>
    </row>
    <row r="10" spans="1:10" ht="12.75" customHeight="1">
      <c r="A10" s="33"/>
      <c r="B10" s="33"/>
      <c r="C10" s="33"/>
      <c r="D10" s="33"/>
      <c r="E10" s="31" t="s">
        <v>8</v>
      </c>
      <c r="F10" s="31" t="s">
        <v>9</v>
      </c>
      <c r="G10" s="31" t="s">
        <v>10</v>
      </c>
      <c r="H10" s="31" t="s">
        <v>11</v>
      </c>
      <c r="I10" s="31"/>
      <c r="J10" s="31" t="s">
        <v>13</v>
      </c>
    </row>
    <row r="11" spans="1:10" ht="15" customHeight="1">
      <c r="A11" s="33"/>
      <c r="B11" s="33"/>
      <c r="C11" s="33"/>
      <c r="D11" s="33"/>
      <c r="E11" s="6" t="s">
        <v>7</v>
      </c>
      <c r="F11" s="7">
        <v>0.55</v>
      </c>
      <c r="G11" s="8">
        <v>0.004</v>
      </c>
      <c r="H11" s="32">
        <v>2</v>
      </c>
      <c r="I11" s="5"/>
      <c r="J11" s="7">
        <f>F11*H11</f>
        <v>1.1</v>
      </c>
    </row>
    <row r="12" spans="2:10" ht="15">
      <c r="B12" s="1"/>
      <c r="C12" s="1" t="s">
        <v>35</v>
      </c>
      <c r="D12" s="30">
        <f>H12*F12/0.065</f>
        <v>9.846153846153847</v>
      </c>
      <c r="E12" s="6" t="s">
        <v>12</v>
      </c>
      <c r="F12" s="17">
        <v>0.16</v>
      </c>
      <c r="G12" s="5"/>
      <c r="H12" s="5">
        <v>4</v>
      </c>
      <c r="I12" s="5"/>
      <c r="J12" s="7">
        <f>F12*H12</f>
        <v>0.64</v>
      </c>
    </row>
    <row r="13" spans="5:10" ht="15">
      <c r="E13" s="10" t="s">
        <v>14</v>
      </c>
      <c r="F13" s="18">
        <v>3.3</v>
      </c>
      <c r="G13" s="5"/>
      <c r="H13" s="5">
        <v>8</v>
      </c>
      <c r="I13" s="5"/>
      <c r="J13" s="7">
        <f>F13*H13</f>
        <v>26.4</v>
      </c>
    </row>
    <row r="14" spans="5:10" ht="15">
      <c r="E14" s="6" t="s">
        <v>15</v>
      </c>
      <c r="F14" s="7">
        <f>F13*G14</f>
        <v>2.145</v>
      </c>
      <c r="G14" s="19">
        <v>0.65</v>
      </c>
      <c r="H14" s="20"/>
      <c r="I14" s="5"/>
      <c r="J14" s="7">
        <f>F14*H13</f>
        <v>17.16</v>
      </c>
    </row>
    <row r="15" spans="5:10" ht="15">
      <c r="E15" s="6" t="s">
        <v>16</v>
      </c>
      <c r="F15" s="7">
        <f>F13*G15</f>
        <v>0.363</v>
      </c>
      <c r="G15" s="19">
        <v>0.11</v>
      </c>
      <c r="H15" s="20"/>
      <c r="I15" s="5"/>
      <c r="J15" s="7">
        <f>F15*H13</f>
        <v>2.904</v>
      </c>
    </row>
    <row r="16" spans="5:10" ht="19.5">
      <c r="E16" s="6" t="s">
        <v>28</v>
      </c>
      <c r="F16" s="7">
        <f>F13*G16</f>
        <v>0.7919999999999999</v>
      </c>
      <c r="G16" s="19">
        <v>0.24</v>
      </c>
      <c r="H16" s="20"/>
      <c r="I16" s="5"/>
      <c r="J16" s="7">
        <f>F16*H13</f>
        <v>6.335999999999999</v>
      </c>
    </row>
    <row r="17" spans="5:10" ht="15">
      <c r="E17" s="6" t="s">
        <v>29</v>
      </c>
      <c r="F17" s="7">
        <v>0.05</v>
      </c>
      <c r="G17" s="5"/>
      <c r="H17" s="5">
        <v>6</v>
      </c>
      <c r="I17" s="5"/>
      <c r="J17" s="7">
        <f>F17*H17</f>
        <v>0.30000000000000004</v>
      </c>
    </row>
    <row r="18" spans="5:10" ht="15">
      <c r="E18" s="6"/>
      <c r="F18" s="7"/>
      <c r="G18" s="5"/>
      <c r="H18" s="5"/>
      <c r="I18" s="5"/>
      <c r="J18" s="7"/>
    </row>
    <row r="19" spans="5:10" ht="15">
      <c r="E19" s="6" t="s">
        <v>32</v>
      </c>
      <c r="F19" s="29">
        <v>900</v>
      </c>
      <c r="G19" s="40" t="s">
        <v>34</v>
      </c>
      <c r="H19" s="40"/>
      <c r="I19" s="40"/>
      <c r="J19" s="7">
        <f>J14*F19/F20</f>
        <v>47.157251908396944</v>
      </c>
    </row>
    <row r="20" spans="5:10" ht="15">
      <c r="E20" s="6" t="s">
        <v>33</v>
      </c>
      <c r="F20" s="29">
        <v>327.5</v>
      </c>
      <c r="G20" s="5"/>
      <c r="H20" s="5"/>
      <c r="I20" s="5"/>
      <c r="J20" s="7"/>
    </row>
    <row r="21" spans="5:10" ht="55.5" customHeight="1">
      <c r="E21" s="5"/>
      <c r="F21" s="5"/>
      <c r="G21" s="5"/>
      <c r="H21" s="5"/>
      <c r="I21" s="5"/>
      <c r="J21" s="7"/>
    </row>
    <row r="22" spans="5:10" ht="26.25">
      <c r="E22" s="37" t="s">
        <v>37</v>
      </c>
      <c r="F22" s="37"/>
      <c r="G22" s="37"/>
      <c r="H22" s="37"/>
      <c r="I22" s="37"/>
      <c r="J22" s="37"/>
    </row>
    <row r="23" spans="1:10" ht="12.75">
      <c r="A23" s="38"/>
      <c r="B23" s="39"/>
      <c r="C23" s="39"/>
      <c r="D23" s="39"/>
      <c r="E23" s="31" t="s">
        <v>8</v>
      </c>
      <c r="F23" s="31" t="s">
        <v>9</v>
      </c>
      <c r="G23" s="31" t="s">
        <v>10</v>
      </c>
      <c r="H23" s="31" t="s">
        <v>11</v>
      </c>
      <c r="I23" s="31"/>
      <c r="J23" s="31" t="s">
        <v>13</v>
      </c>
    </row>
    <row r="24" spans="2:10" ht="15">
      <c r="B24" s="1"/>
      <c r="C24" s="1" t="s">
        <v>35</v>
      </c>
      <c r="D24" s="30">
        <f>H24*F24/0.065</f>
        <v>123.84615384615385</v>
      </c>
      <c r="E24" s="6" t="s">
        <v>18</v>
      </c>
      <c r="F24" s="17">
        <v>0.23</v>
      </c>
      <c r="G24" s="5"/>
      <c r="H24" s="5">
        <f>30+5</f>
        <v>35</v>
      </c>
      <c r="I24" s="5"/>
      <c r="J24" s="7">
        <f>F24*H24</f>
        <v>8.05</v>
      </c>
    </row>
    <row r="25" spans="5:10" ht="15">
      <c r="E25" s="6" t="s">
        <v>20</v>
      </c>
      <c r="F25" s="17">
        <v>0.17</v>
      </c>
      <c r="G25" s="21"/>
      <c r="H25" s="21">
        <v>28</v>
      </c>
      <c r="I25" s="5"/>
      <c r="J25" s="7">
        <f>F25*H25</f>
        <v>4.760000000000001</v>
      </c>
    </row>
    <row r="26" spans="5:10" ht="15">
      <c r="E26" s="13" t="s">
        <v>21</v>
      </c>
      <c r="F26" s="22">
        <v>1</v>
      </c>
      <c r="G26" s="23"/>
      <c r="H26" s="21">
        <v>2</v>
      </c>
      <c r="I26" s="5"/>
      <c r="J26" s="7">
        <f>F26*H26</f>
        <v>2</v>
      </c>
    </row>
    <row r="27" spans="5:10" ht="15">
      <c r="E27" s="13" t="s">
        <v>22</v>
      </c>
      <c r="F27" s="22">
        <v>0.07</v>
      </c>
      <c r="G27" s="23"/>
      <c r="H27" s="21">
        <v>1</v>
      </c>
      <c r="I27" s="5"/>
      <c r="J27" s="7">
        <f>F27*H27</f>
        <v>0.07</v>
      </c>
    </row>
    <row r="28" spans="5:10" ht="15">
      <c r="E28" s="13" t="s">
        <v>23</v>
      </c>
      <c r="F28" s="24">
        <v>16</v>
      </c>
      <c r="G28" s="25">
        <v>80</v>
      </c>
      <c r="H28" s="26">
        <v>5</v>
      </c>
      <c r="I28" s="5"/>
      <c r="J28" s="14">
        <f>F28*G28*H28</f>
        <v>6400</v>
      </c>
    </row>
    <row r="29" spans="5:10" ht="15">
      <c r="E29" s="13" t="s">
        <v>24</v>
      </c>
      <c r="F29" s="15">
        <v>39</v>
      </c>
      <c r="G29" s="5"/>
      <c r="H29" s="5"/>
      <c r="I29" s="5"/>
      <c r="J29" s="15">
        <f>F29</f>
        <v>39</v>
      </c>
    </row>
    <row r="30" spans="5:10" ht="15">
      <c r="E30" s="13" t="s">
        <v>25</v>
      </c>
      <c r="F30" s="22">
        <v>0.2</v>
      </c>
      <c r="G30" s="5"/>
      <c r="H30" s="5">
        <v>12</v>
      </c>
      <c r="I30" s="5"/>
      <c r="J30" s="7">
        <f>F30*H30</f>
        <v>2.4000000000000004</v>
      </c>
    </row>
    <row r="31" spans="5:10" ht="15">
      <c r="E31" s="6"/>
      <c r="F31" s="22"/>
      <c r="H31" s="5"/>
      <c r="J31" s="7"/>
    </row>
  </sheetData>
  <mergeCells count="10">
    <mergeCell ref="L6:M6"/>
    <mergeCell ref="L1:N1"/>
    <mergeCell ref="L3:M3"/>
    <mergeCell ref="L4:M4"/>
    <mergeCell ref="L5:M5"/>
    <mergeCell ref="L2:M2"/>
    <mergeCell ref="E9:J9"/>
    <mergeCell ref="E22:J22"/>
    <mergeCell ref="A23:D23"/>
    <mergeCell ref="G19:I19"/>
  </mergeCells>
  <printOptions horizontalCentered="1" verticalCentered="1"/>
  <pageMargins left="0.4330708661417323" right="0.2362204724409449" top="0.984251968503937" bottom="0.984251968503937" header="0.5118110236220472" footer="0.5118110236220472"/>
  <pageSetup fitToHeight="1" fitToWidth="1" horizontalDpi="600" verticalDpi="600" orientation="landscape" paperSize="8" r:id="rId3"/>
  <headerFooter alignWithMargins="0">
    <oddHeader>&amp;L&amp;G&amp;C&amp;"Arial,Gras"&amp;16SCIENCES ET TECHNOLOGIES DE L’INDUSTRIE ET DU DEVELOPPEMENT DURABLE&amp;"Arial,Normal"&amp;10
 &amp;G
&amp;16Correction&amp;R&amp;G</oddHeader>
    <oddFooter>&amp;LNom : ,,,,,,,,,,,,,,,,,,,,,,,,,,,,,,,,,,,,,,,,,,,,
Prénom : ,,,,,,,,,,,,,,,,,,,,,,,,,,,,,,,,,,,,,,,,&amp;RDate : ,,,,,/,,,,,/,,,,,</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I27"/>
  <sheetViews>
    <sheetView workbookViewId="0" topLeftCell="A1">
      <selection activeCell="F4" sqref="F4"/>
    </sheetView>
  </sheetViews>
  <sheetFormatPr defaultColWidth="11.421875" defaultRowHeight="12.75"/>
  <cols>
    <col min="1" max="1" width="16.28125" style="0" bestFit="1" customWidth="1"/>
    <col min="2" max="2" width="12.00390625" style="0" bestFit="1" customWidth="1"/>
    <col min="4" max="4" width="46.7109375" style="0" bestFit="1" customWidth="1"/>
    <col min="6" max="6" width="14.421875" style="0" bestFit="1" customWidth="1"/>
  </cols>
  <sheetData>
    <row r="1" spans="1:9" ht="18">
      <c r="A1" s="43" t="s">
        <v>26</v>
      </c>
      <c r="B1" s="43"/>
      <c r="C1" s="5"/>
      <c r="D1" s="42" t="s">
        <v>27</v>
      </c>
      <c r="E1" s="42"/>
      <c r="F1" s="4"/>
      <c r="G1" s="2"/>
      <c r="H1" s="2"/>
      <c r="I1" s="2"/>
    </row>
    <row r="2" spans="1:6" ht="12.75">
      <c r="A2" s="5"/>
      <c r="B2" s="5"/>
      <c r="C2" s="5"/>
      <c r="D2" s="5" t="s">
        <v>8</v>
      </c>
      <c r="E2" s="5" t="s">
        <v>13</v>
      </c>
      <c r="F2" s="5" t="s">
        <v>10</v>
      </c>
    </row>
    <row r="3" spans="1:6" ht="18">
      <c r="A3" s="42" t="s">
        <v>0</v>
      </c>
      <c r="B3" s="42"/>
      <c r="C3" s="5"/>
      <c r="D3" s="6" t="s">
        <v>7</v>
      </c>
      <c r="E3" s="7">
        <f>'feuille de calcul'!J11</f>
        <v>1.1</v>
      </c>
      <c r="F3" s="8">
        <f>'feuille de calcul'!G11</f>
        <v>0.004</v>
      </c>
    </row>
    <row r="4" spans="1:6" ht="15">
      <c r="A4" s="5" t="s">
        <v>1</v>
      </c>
      <c r="B4" s="9">
        <f>'feuille de calcul'!N2</f>
        <v>13437</v>
      </c>
      <c r="C4" s="5"/>
      <c r="D4" s="6" t="s">
        <v>12</v>
      </c>
      <c r="E4" s="7">
        <f>'feuille de calcul'!J12</f>
        <v>0.64</v>
      </c>
      <c r="F4" s="16">
        <f>'feuille de calcul'!H12</f>
        <v>4</v>
      </c>
    </row>
    <row r="5" spans="1:6" ht="12.75">
      <c r="A5" s="5" t="s">
        <v>2</v>
      </c>
      <c r="B5" s="9">
        <f>'feuille de calcul'!N3</f>
        <v>284</v>
      </c>
      <c r="C5" s="5"/>
      <c r="D5" s="10" t="s">
        <v>14</v>
      </c>
      <c r="E5" s="44">
        <f>'feuille de calcul'!J13</f>
        <v>26.4</v>
      </c>
      <c r="F5" s="44"/>
    </row>
    <row r="6" spans="1:6" ht="15">
      <c r="A6" s="5" t="s">
        <v>3</v>
      </c>
      <c r="B6" s="9">
        <f>'feuille de calcul'!N4</f>
        <v>596</v>
      </c>
      <c r="C6" s="5"/>
      <c r="D6" s="6" t="s">
        <v>15</v>
      </c>
      <c r="E6" s="7">
        <f>'feuille de calcul'!J14</f>
        <v>17.16</v>
      </c>
      <c r="F6" s="5"/>
    </row>
    <row r="7" spans="1:6" ht="15">
      <c r="A7" s="5" t="s">
        <v>4</v>
      </c>
      <c r="B7" s="9">
        <f>'feuille de calcul'!N5</f>
        <v>74</v>
      </c>
      <c r="C7" s="5"/>
      <c r="D7" s="6" t="s">
        <v>16</v>
      </c>
      <c r="E7" s="7">
        <f>'feuille de calcul'!J15</f>
        <v>2.904</v>
      </c>
      <c r="F7" s="5"/>
    </row>
    <row r="8" spans="1:6" ht="19.5">
      <c r="A8" s="5" t="s">
        <v>5</v>
      </c>
      <c r="B8" s="9">
        <f>'feuille de calcul'!N6</f>
        <v>30</v>
      </c>
      <c r="C8" s="5"/>
      <c r="D8" s="6" t="s">
        <v>28</v>
      </c>
      <c r="E8" s="7">
        <f>'feuille de calcul'!J16</f>
        <v>6.335999999999999</v>
      </c>
      <c r="F8" s="5"/>
    </row>
    <row r="9" spans="1:6" ht="15.75">
      <c r="A9" s="11" t="s">
        <v>6</v>
      </c>
      <c r="B9" s="12">
        <f>SUM(B4:B8)</f>
        <v>14421</v>
      </c>
      <c r="C9" s="5"/>
      <c r="D9" s="6" t="s">
        <v>29</v>
      </c>
      <c r="E9" s="7">
        <f>'feuille de calcul'!J17</f>
        <v>0.30000000000000004</v>
      </c>
      <c r="F9" s="5"/>
    </row>
    <row r="10" spans="1:6" ht="12.75">
      <c r="A10" s="5"/>
      <c r="B10" s="5"/>
      <c r="C10" s="5"/>
      <c r="D10" s="5"/>
      <c r="E10" s="5"/>
      <c r="F10" s="5"/>
    </row>
    <row r="11" spans="1:9" ht="18">
      <c r="A11" s="5"/>
      <c r="B11" s="5"/>
      <c r="C11" s="5"/>
      <c r="D11" s="42" t="s">
        <v>17</v>
      </c>
      <c r="E11" s="42"/>
      <c r="F11" s="42"/>
      <c r="G11" s="2"/>
      <c r="H11" s="2"/>
      <c r="I11" s="2"/>
    </row>
    <row r="12" spans="1:6" ht="12.75">
      <c r="A12" s="5"/>
      <c r="B12" s="5"/>
      <c r="C12" s="5"/>
      <c r="D12" s="5" t="s">
        <v>8</v>
      </c>
      <c r="E12" s="5" t="s">
        <v>13</v>
      </c>
      <c r="F12" s="5" t="str">
        <f>F2</f>
        <v>Caractéristiques</v>
      </c>
    </row>
    <row r="13" spans="1:7" ht="15">
      <c r="A13" s="5"/>
      <c r="B13" s="5"/>
      <c r="C13" s="5"/>
      <c r="D13" s="6" t="s">
        <v>18</v>
      </c>
      <c r="E13" s="7">
        <f>'feuille de calcul'!J24</f>
        <v>8.05</v>
      </c>
      <c r="F13" s="27">
        <f>'feuille de calcul'!D24</f>
        <v>123.84615384615385</v>
      </c>
      <c r="G13" t="s">
        <v>30</v>
      </c>
    </row>
    <row r="14" spans="1:7" ht="15">
      <c r="A14" s="5"/>
      <c r="B14" s="5"/>
      <c r="C14" s="5"/>
      <c r="D14" s="6" t="s">
        <v>19</v>
      </c>
      <c r="E14" s="7" t="e">
        <f>'feuille de calcul'!#REF!</f>
        <v>#REF!</v>
      </c>
      <c r="F14" s="27" t="e">
        <f>'feuille de calcul'!#REF!</f>
        <v>#REF!</v>
      </c>
      <c r="G14" t="s">
        <v>30</v>
      </c>
    </row>
    <row r="15" spans="1:6" ht="15">
      <c r="A15" s="5"/>
      <c r="B15" s="5"/>
      <c r="C15" s="5"/>
      <c r="D15" s="6" t="s">
        <v>20</v>
      </c>
      <c r="E15" s="7">
        <f>'feuille de calcul'!J25</f>
        <v>4.760000000000001</v>
      </c>
      <c r="F15" s="5"/>
    </row>
    <row r="16" spans="1:6" ht="15">
      <c r="A16" s="5"/>
      <c r="B16" s="5"/>
      <c r="C16" s="5"/>
      <c r="D16" s="13" t="s">
        <v>21</v>
      </c>
      <c r="E16" s="7">
        <f>'feuille de calcul'!J26</f>
        <v>2</v>
      </c>
      <c r="F16" s="5"/>
    </row>
    <row r="17" spans="1:6" ht="15">
      <c r="A17" s="5"/>
      <c r="B17" s="5"/>
      <c r="C17" s="5"/>
      <c r="D17" s="13" t="s">
        <v>22</v>
      </c>
      <c r="E17" s="7">
        <f>'feuille de calcul'!J27</f>
        <v>0.07</v>
      </c>
      <c r="F17" s="5"/>
    </row>
    <row r="18" spans="1:7" ht="15">
      <c r="A18" s="5"/>
      <c r="B18" s="5"/>
      <c r="C18" s="5"/>
      <c r="D18" s="13" t="s">
        <v>23</v>
      </c>
      <c r="E18" s="7"/>
      <c r="F18" s="14">
        <f>'feuille de calcul'!J28</f>
        <v>6400</v>
      </c>
      <c r="G18" t="s">
        <v>31</v>
      </c>
    </row>
    <row r="19" spans="1:6" ht="15">
      <c r="A19" s="5"/>
      <c r="B19" s="5"/>
      <c r="C19" s="5"/>
      <c r="D19" s="13" t="s">
        <v>24</v>
      </c>
      <c r="E19" s="7"/>
      <c r="F19" s="15">
        <f>'feuille de calcul'!J29</f>
        <v>39</v>
      </c>
    </row>
    <row r="20" spans="1:6" ht="15">
      <c r="A20" s="5"/>
      <c r="B20" s="5"/>
      <c r="C20" s="5"/>
      <c r="D20" s="13" t="s">
        <v>25</v>
      </c>
      <c r="E20" s="7">
        <f>'feuille de calcul'!J30</f>
        <v>2.4000000000000004</v>
      </c>
      <c r="F20" s="5"/>
    </row>
    <row r="21" spans="4:5" ht="15">
      <c r="D21" s="6"/>
      <c r="E21" s="7"/>
    </row>
    <row r="27" ht="12.75">
      <c r="B27" s="28"/>
    </row>
  </sheetData>
  <mergeCells count="5">
    <mergeCell ref="D11:F11"/>
    <mergeCell ref="A1:B1"/>
    <mergeCell ref="A3:B3"/>
    <mergeCell ref="D1:E1"/>
    <mergeCell ref="E5:F5"/>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dc:creator>
  <cp:keywords/>
  <dc:description/>
  <cp:lastModifiedBy>christophe</cp:lastModifiedBy>
  <cp:lastPrinted>2011-01-15T17:52:22Z</cp:lastPrinted>
  <dcterms:created xsi:type="dcterms:W3CDTF">2010-10-16T12:18:37Z</dcterms:created>
  <dcterms:modified xsi:type="dcterms:W3CDTF">2011-01-15T17:52:24Z</dcterms:modified>
  <cp:category/>
  <cp:version/>
  <cp:contentType/>
  <cp:contentStatus/>
</cp:coreProperties>
</file>