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735" windowHeight="8385" activeTab="4"/>
  </bookViews>
  <sheets>
    <sheet name="Vitesse-courant" sheetId="1" r:id="rId1"/>
    <sheet name="bilan énergétique" sheetId="2" r:id="rId2"/>
    <sheet name="Calculs" sheetId="3" r:id="rId3"/>
    <sheet name="Paramètres du moteur" sheetId="4" r:id="rId4"/>
    <sheet name="Mesures" sheetId="5" r:id="rId5"/>
  </sheets>
  <definedNames>
    <definedName name="_a">'Calculs'!$A$3</definedName>
    <definedName name="_b">'Calculs'!$B$3</definedName>
    <definedName name="_c">'Calculs'!$C$3</definedName>
    <definedName name="_E1">'Mesures'!$G$7</definedName>
    <definedName name="_NE1">'Mesures'!$G$8</definedName>
    <definedName name="_RI">'Mesures'!$E$3</definedName>
    <definedName name="Cf0">'Calculs'!$D$3</definedName>
    <definedName name="CUmax">'Calculs'!$E$3</definedName>
    <definedName name="Inc_CU">'Calculs'!$G$3</definedName>
    <definedName name="KE">'Paramètres du moteur'!$B$2</definedName>
    <definedName name="NB_pts">'Calculs'!$I$3</definedName>
    <definedName name="RI">'Mesures'!$J$7</definedName>
    <definedName name="Ualim">'Paramètres du moteur'!$B$4</definedName>
  </definedNames>
  <calcPr fullCalcOnLoad="1"/>
</workbook>
</file>

<file path=xl/sharedStrings.xml><?xml version="1.0" encoding="utf-8"?>
<sst xmlns="http://schemas.openxmlformats.org/spreadsheetml/2006/main" count="50" uniqueCount="49">
  <si>
    <t>U (V)</t>
  </si>
  <si>
    <t>N (tr/min)</t>
  </si>
  <si>
    <t>Entrainez l'arbre du moteur par une méthode quelconque (vous pouvez par exemple monter l'arbre du moteur dans le mandrin d'une perceuse sans fil). Vous devez mesurer la tension fournie par le moteur à l'aide d'un voltmètre et sa vitesse de rotation (en tr/min) à l'aide d'un tachymètre.</t>
  </si>
  <si>
    <r>
      <t xml:space="preserve">Mesure de la tension fournie par le moteur : </t>
    </r>
    <r>
      <rPr>
        <b/>
        <sz val="11"/>
        <color indexed="8"/>
        <rFont val="Calibri"/>
        <family val="2"/>
      </rPr>
      <t>E</t>
    </r>
    <r>
      <rPr>
        <sz val="11"/>
        <color theme="1"/>
        <rFont val="Calibri"/>
        <family val="2"/>
      </rPr>
      <t xml:space="preserve"> (V) = </t>
    </r>
  </si>
  <si>
    <r>
      <t xml:space="preserve">Mesure de la vitesse de rotation du moteur : </t>
    </r>
    <r>
      <rPr>
        <b/>
        <sz val="11"/>
        <color indexed="8"/>
        <rFont val="Calibri"/>
        <family val="2"/>
      </rPr>
      <t>N</t>
    </r>
    <r>
      <rPr>
        <sz val="11"/>
        <color theme="1"/>
        <rFont val="Calibri"/>
        <family val="2"/>
      </rPr>
      <t xml:space="preserve"> (tr/min) = </t>
    </r>
  </si>
  <si>
    <t>Paramètres du moteur :</t>
  </si>
  <si>
    <t>V/rad/s</t>
  </si>
  <si>
    <t>W</t>
  </si>
  <si>
    <r>
      <t xml:space="preserve">Constante de FEM </t>
    </r>
    <r>
      <rPr>
        <b/>
        <sz val="12"/>
        <color indexed="8"/>
        <rFont val="Calibri"/>
        <family val="2"/>
      </rPr>
      <t>K</t>
    </r>
    <r>
      <rPr>
        <b/>
        <vertAlign val="subscript"/>
        <sz val="12"/>
        <color indexed="8"/>
        <rFont val="Calibri"/>
        <family val="2"/>
      </rPr>
      <t>E</t>
    </r>
    <r>
      <rPr>
        <sz val="11"/>
        <color theme="1"/>
        <rFont val="Calibri"/>
        <family val="2"/>
      </rPr>
      <t xml:space="preserve"> : </t>
    </r>
  </si>
  <si>
    <r>
      <t xml:space="preserve">Résistance d'induit </t>
    </r>
    <r>
      <rPr>
        <b/>
        <sz val="12"/>
        <color indexed="8"/>
        <rFont val="Calibri"/>
        <family val="2"/>
      </rPr>
      <t>R</t>
    </r>
    <r>
      <rPr>
        <b/>
        <vertAlign val="subscript"/>
        <sz val="12"/>
        <color indexed="8"/>
        <rFont val="Calibri"/>
        <family val="2"/>
      </rPr>
      <t>I</t>
    </r>
    <r>
      <rPr>
        <sz val="11"/>
        <color theme="1"/>
        <rFont val="Calibri"/>
        <family val="2"/>
      </rPr>
      <t xml:space="preserve"> : </t>
    </r>
  </si>
  <si>
    <r>
      <rPr>
        <b/>
        <sz val="16"/>
        <color indexed="9"/>
        <rFont val="Calibri"/>
        <family val="2"/>
      </rPr>
      <t>3.</t>
    </r>
    <r>
      <rPr>
        <sz val="16"/>
        <color indexed="9"/>
        <rFont val="Calibri"/>
        <family val="2"/>
      </rPr>
      <t xml:space="preserve"> Mesures des </t>
    </r>
    <r>
      <rPr>
        <b/>
        <sz val="16"/>
        <color indexed="9"/>
        <rFont val="Calibri"/>
        <family val="2"/>
      </rPr>
      <t>pertes internes du moteur</t>
    </r>
  </si>
  <si>
    <r>
      <rPr>
        <b/>
        <sz val="16"/>
        <color indexed="9"/>
        <rFont val="Calibri"/>
        <family val="2"/>
      </rPr>
      <t>1.</t>
    </r>
    <r>
      <rPr>
        <sz val="16"/>
        <color indexed="9"/>
        <rFont val="Calibri"/>
        <family val="2"/>
      </rPr>
      <t xml:space="preserve"> Mesure de la </t>
    </r>
    <r>
      <rPr>
        <b/>
        <sz val="16"/>
        <color indexed="9"/>
        <rFont val="Calibri"/>
        <family val="2"/>
      </rPr>
      <t>résistance d'induit R</t>
    </r>
    <r>
      <rPr>
        <b/>
        <vertAlign val="subscript"/>
        <sz val="16"/>
        <color indexed="9"/>
        <rFont val="Calibri"/>
        <family val="2"/>
      </rPr>
      <t>I</t>
    </r>
  </si>
  <si>
    <r>
      <t>R</t>
    </r>
    <r>
      <rPr>
        <vertAlign val="subscript"/>
        <sz val="11"/>
        <color indexed="8"/>
        <rFont val="Calibri"/>
        <family val="2"/>
      </rPr>
      <t>I</t>
    </r>
    <r>
      <rPr>
        <sz val="11"/>
        <color theme="1"/>
        <rFont val="Calibri"/>
        <family val="2"/>
      </rPr>
      <t xml:space="preserve"> (</t>
    </r>
    <r>
      <rPr>
        <sz val="11"/>
        <color indexed="8"/>
        <rFont val="Symbol"/>
        <family val="1"/>
      </rPr>
      <t>W</t>
    </r>
    <r>
      <rPr>
        <sz val="11"/>
        <color theme="1"/>
        <rFont val="Calibri"/>
        <family val="2"/>
      </rPr>
      <t xml:space="preserve">) =  </t>
    </r>
  </si>
  <si>
    <r>
      <t>Mesurez la résistance interne du moteur R</t>
    </r>
    <r>
      <rPr>
        <vertAlign val="subscript"/>
        <sz val="11"/>
        <color indexed="8"/>
        <rFont val="Calibri"/>
        <family val="2"/>
      </rPr>
      <t>I</t>
    </r>
    <r>
      <rPr>
        <sz val="11"/>
        <color theme="1"/>
        <rFont val="Calibri"/>
        <family val="2"/>
      </rPr>
      <t xml:space="preserve"> à l'aide d'un ohmmètre.</t>
    </r>
  </si>
  <si>
    <r>
      <rPr>
        <b/>
        <sz val="16"/>
        <color indexed="9"/>
        <rFont val="Calibri"/>
        <family val="2"/>
      </rPr>
      <t xml:space="preserve">2. </t>
    </r>
    <r>
      <rPr>
        <sz val="16"/>
        <color indexed="9"/>
        <rFont val="Calibri"/>
        <family val="2"/>
      </rPr>
      <t xml:space="preserve">Détermination de la </t>
    </r>
    <r>
      <rPr>
        <b/>
        <sz val="16"/>
        <color indexed="9"/>
        <rFont val="Calibri"/>
        <family val="2"/>
      </rPr>
      <t>constante de F.E.M. K</t>
    </r>
    <r>
      <rPr>
        <b/>
        <vertAlign val="subscript"/>
        <sz val="16"/>
        <color indexed="9"/>
        <rFont val="Calibri"/>
        <family val="2"/>
      </rPr>
      <t>E</t>
    </r>
  </si>
  <si>
    <t>. La tension d'alimentation du moteur (V)</t>
  </si>
  <si>
    <t>. La vitesse de rotation du moteur (tr/min)</t>
  </si>
  <si>
    <t>. L'intensité du courant consommé par le moteur (A)</t>
  </si>
  <si>
    <t>I (A)</t>
  </si>
  <si>
    <t xml:space="preserve">Les mesures ci-dessous sont faites sur un moteur à vide ( sans charge mécanique entrainée).
Branchez le moteur sur une alimentation de laboratoire adaptée. En prenant soin de ne pas dépasser la tension nominale ou maximale que peut supporter le moteur, mesurez pour plusieurs valeurs de la tension :
</t>
  </si>
  <si>
    <t>Voilà, les mesures nécessaires sont terminées.</t>
  </si>
  <si>
    <t>_b</t>
  </si>
  <si>
    <t>_a</t>
  </si>
  <si>
    <t>V</t>
  </si>
  <si>
    <r>
      <t xml:space="preserve">Tension d'alimentation </t>
    </r>
    <r>
      <rPr>
        <b/>
        <sz val="11"/>
        <color indexed="8"/>
        <rFont val="Calibri"/>
        <family val="2"/>
      </rPr>
      <t>U</t>
    </r>
    <r>
      <rPr>
        <sz val="11"/>
        <color theme="1"/>
        <rFont val="Calibri"/>
        <family val="2"/>
      </rPr>
      <t xml:space="preserve"> : </t>
    </r>
  </si>
  <si>
    <t>_c</t>
  </si>
  <si>
    <t>Cf0</t>
  </si>
  <si>
    <t>Calcul d'échelle</t>
  </si>
  <si>
    <t>Droite du courant à vide
I = _a*N + _b</t>
  </si>
  <si>
    <r>
      <t>Droite du couple perdu dans le moteur
C</t>
    </r>
    <r>
      <rPr>
        <vertAlign val="subscript"/>
        <sz val="11"/>
        <color indexed="8"/>
        <rFont val="Calibri"/>
        <family val="2"/>
      </rPr>
      <t>P</t>
    </r>
    <r>
      <rPr>
        <sz val="11"/>
        <color theme="1"/>
        <rFont val="Calibri"/>
        <family val="2"/>
      </rPr>
      <t xml:space="preserve"> = _c*N + Cf0</t>
    </r>
  </si>
  <si>
    <t>Couple utile maxi</t>
  </si>
  <si>
    <t>Incrément de couple</t>
  </si>
  <si>
    <t>Couple utile</t>
  </si>
  <si>
    <t>(Nm)</t>
  </si>
  <si>
    <r>
      <t xml:space="preserve">Coeff frottement visqueux </t>
    </r>
    <r>
      <rPr>
        <b/>
        <sz val="11"/>
        <color indexed="8"/>
        <rFont val="Calibri"/>
        <family val="2"/>
      </rPr>
      <t>_c</t>
    </r>
    <r>
      <rPr>
        <sz val="11"/>
        <color theme="1"/>
        <rFont val="Calibri"/>
        <family val="2"/>
      </rPr>
      <t xml:space="preserve"> :</t>
    </r>
  </si>
  <si>
    <r>
      <t xml:space="preserve">Frottement sec </t>
    </r>
    <r>
      <rPr>
        <b/>
        <sz val="11"/>
        <color indexed="8"/>
        <rFont val="Calibri"/>
        <family val="2"/>
      </rPr>
      <t>Cf0</t>
    </r>
    <r>
      <rPr>
        <sz val="11"/>
        <color theme="1"/>
        <rFont val="Calibri"/>
        <family val="2"/>
      </rPr>
      <t xml:space="preserve"> : </t>
    </r>
  </si>
  <si>
    <t>Nm</t>
  </si>
  <si>
    <t>Nm/tr/min</t>
  </si>
  <si>
    <t>(tr/min)</t>
  </si>
  <si>
    <t>Vitesse rotation</t>
  </si>
  <si>
    <t>Nbre de points</t>
  </si>
  <si>
    <t>Courant moteur</t>
  </si>
  <si>
    <t>(A)</t>
  </si>
  <si>
    <t>Puissance utile</t>
  </si>
  <si>
    <t>(W)</t>
  </si>
  <si>
    <t>Puissance absorbée</t>
  </si>
  <si>
    <t>h</t>
  </si>
  <si>
    <t>(%)</t>
  </si>
  <si>
    <t>Vous remplirez le tableau ci-dessous dans l'ordre des colonnes telles qu'elles sont définies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</si>
</sst>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00E+00"/>
  </numFmts>
  <fonts count="55">
    <font>
      <sz val="11"/>
      <color theme="1"/>
      <name val="Calibri"/>
      <family val="2"/>
    </font>
    <font>
      <sz val="11"/>
      <color indexed="8"/>
      <name val="Calibri"/>
      <family val="2"/>
    </font>
    <font>
      <b/>
      <sz val="11"/>
      <color indexed="8"/>
      <name val="Calibri"/>
      <family val="2"/>
    </font>
    <font>
      <vertAlign val="subscript"/>
      <sz val="11"/>
      <color indexed="8"/>
      <name val="Calibri"/>
      <family val="2"/>
    </font>
    <font>
      <b/>
      <sz val="12"/>
      <color indexed="8"/>
      <name val="Calibri"/>
      <family val="2"/>
    </font>
    <font>
      <b/>
      <vertAlign val="subscript"/>
      <sz val="12"/>
      <color indexed="8"/>
      <name val="Calibri"/>
      <family val="2"/>
    </font>
    <font>
      <sz val="16"/>
      <color indexed="9"/>
      <name val="Calibri"/>
      <family val="2"/>
    </font>
    <font>
      <b/>
      <sz val="16"/>
      <color indexed="9"/>
      <name val="Calibri"/>
      <family val="2"/>
    </font>
    <font>
      <b/>
      <vertAlign val="subscript"/>
      <sz val="16"/>
      <color indexed="9"/>
      <name val="Calibri"/>
      <family val="2"/>
    </font>
    <font>
      <sz val="11"/>
      <color indexed="8"/>
      <name val="Symbol"/>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7"/>
      <name val="Cambria"/>
      <family val="2"/>
    </font>
    <font>
      <b/>
      <sz val="15"/>
      <color indexed="57"/>
      <name val="Calibri"/>
      <family val="2"/>
    </font>
    <font>
      <b/>
      <sz val="13"/>
      <color indexed="57"/>
      <name val="Calibri"/>
      <family val="2"/>
    </font>
    <font>
      <b/>
      <sz val="11"/>
      <color indexed="57"/>
      <name val="Calibri"/>
      <family val="2"/>
    </font>
    <font>
      <b/>
      <sz val="11"/>
      <color indexed="9"/>
      <name val="Calibri"/>
      <family val="2"/>
    </font>
    <font>
      <b/>
      <sz val="14"/>
      <color indexed="9"/>
      <name val="Calibri"/>
      <family val="2"/>
    </font>
    <font>
      <sz val="10"/>
      <color indexed="8"/>
      <name val="Calibri"/>
      <family val="2"/>
    </font>
    <font>
      <b/>
      <sz val="10"/>
      <color indexed="8"/>
      <name val="Calibri"/>
      <family val="2"/>
    </font>
    <font>
      <sz val="10"/>
      <color indexed="10"/>
      <name val="Calibri"/>
      <family val="2"/>
    </font>
    <font>
      <b/>
      <sz val="10"/>
      <color indexed="10"/>
      <name val="Calibri"/>
      <family val="2"/>
    </font>
    <font>
      <sz val="10"/>
      <color indexed="30"/>
      <name val="Calibri"/>
      <family val="2"/>
    </font>
    <font>
      <b/>
      <sz val="10"/>
      <color indexed="30"/>
      <name val="Calibri"/>
      <family val="2"/>
    </font>
    <font>
      <b/>
      <sz val="18"/>
      <color indexed="8"/>
      <name val="Calibri"/>
      <family val="2"/>
    </font>
    <font>
      <sz val="10"/>
      <color indexed="57"/>
      <name val="Calibri"/>
      <family val="2"/>
    </font>
    <font>
      <b/>
      <sz val="10"/>
      <color indexed="17"/>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
      <sz val="11"/>
      <color theme="1"/>
      <name val="Symbol"/>
      <family val="1"/>
    </font>
    <font>
      <sz val="16"/>
      <color theme="0"/>
      <name val="Calibri"/>
      <family val="2"/>
    </font>
    <font>
      <b/>
      <sz val="14"/>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7" tint="-0.4999699890613556"/>
        <bgColor indexed="64"/>
      </patternFill>
    </fill>
    <fill>
      <patternFill patternType="solid">
        <fgColor theme="0"/>
        <bgColor indexed="64"/>
      </patternFill>
    </fill>
    <fill>
      <patternFill patternType="solid">
        <fgColor theme="2" tint="-0.0999699980020523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0" fontId="4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50">
    <xf numFmtId="0" fontId="0" fillId="0" borderId="0" xfId="0" applyFont="1" applyAlignment="1">
      <alignment/>
    </xf>
    <xf numFmtId="0" fontId="0" fillId="0" borderId="0" xfId="0" applyAlignment="1">
      <alignment horizontal="center"/>
    </xf>
    <xf numFmtId="0" fontId="0" fillId="0" borderId="0" xfId="0" applyAlignment="1">
      <alignment horizontal="center" wrapText="1"/>
    </xf>
    <xf numFmtId="164" fontId="0" fillId="0" borderId="0" xfId="0" applyNumberFormat="1" applyAlignment="1">
      <alignment horizontal="center"/>
    </xf>
    <xf numFmtId="0" fontId="0" fillId="0" borderId="0" xfId="0" applyAlignment="1">
      <alignment horizontal="center"/>
    </xf>
    <xf numFmtId="0" fontId="51" fillId="0" borderId="10" xfId="0" applyFont="1" applyBorder="1" applyAlignment="1" applyProtection="1">
      <alignment horizontal="center" vertical="center"/>
      <protection locked="0"/>
    </xf>
    <xf numFmtId="0" fontId="0" fillId="33" borderId="10" xfId="0" applyFont="1" applyFill="1" applyBorder="1" applyAlignment="1" applyProtection="1">
      <alignment horizontal="center"/>
      <protection locked="0"/>
    </xf>
    <xf numFmtId="0" fontId="0" fillId="34" borderId="10" xfId="0" applyFont="1" applyFill="1" applyBorder="1" applyAlignment="1" applyProtection="1">
      <alignment horizontal="center"/>
      <protection locked="0"/>
    </xf>
    <xf numFmtId="0" fontId="0" fillId="34" borderId="10" xfId="0" applyFill="1" applyBorder="1" applyAlignment="1" applyProtection="1">
      <alignment horizontal="center"/>
      <protection locked="0"/>
    </xf>
    <xf numFmtId="0" fontId="0" fillId="0" borderId="0" xfId="0" applyAlignment="1">
      <alignment horizontal="center"/>
    </xf>
    <xf numFmtId="0" fontId="0" fillId="35" borderId="0" xfId="0" applyFill="1" applyAlignment="1" applyProtection="1">
      <alignment/>
      <protection/>
    </xf>
    <xf numFmtId="0" fontId="0" fillId="35" borderId="0" xfId="0" applyFill="1" applyBorder="1" applyAlignment="1" applyProtection="1">
      <alignment vertical="center"/>
      <protection/>
    </xf>
    <xf numFmtId="0" fontId="0" fillId="35" borderId="0" xfId="0" applyFill="1" applyBorder="1" applyAlignment="1" applyProtection="1">
      <alignment/>
      <protection/>
    </xf>
    <xf numFmtId="0" fontId="0" fillId="35" borderId="0" xfId="0" applyFill="1" applyAlignment="1" applyProtection="1">
      <alignment horizontal="left" vertical="center"/>
      <protection/>
    </xf>
    <xf numFmtId="0" fontId="0" fillId="35" borderId="0" xfId="0" applyFill="1" applyAlignment="1" applyProtection="1">
      <alignment horizontal="center" vertical="center"/>
      <protection/>
    </xf>
    <xf numFmtId="0" fontId="0" fillId="35" borderId="0" xfId="0" applyFill="1" applyAlignment="1" applyProtection="1">
      <alignment vertical="center"/>
      <protection/>
    </xf>
    <xf numFmtId="0" fontId="50" fillId="36" borderId="10" xfId="0" applyFont="1" applyFill="1" applyBorder="1" applyAlignment="1" applyProtection="1">
      <alignment horizontal="center"/>
      <protection/>
    </xf>
    <xf numFmtId="0" fontId="0" fillId="0" borderId="0" xfId="0" applyAlignment="1">
      <alignment horizontal="center" vertical="center" wrapText="1"/>
    </xf>
    <xf numFmtId="0" fontId="0" fillId="37" borderId="10" xfId="0" applyFill="1" applyBorder="1" applyAlignment="1">
      <alignment horizontal="center"/>
    </xf>
    <xf numFmtId="164" fontId="0" fillId="7" borderId="10" xfId="0" applyNumberFormat="1" applyFill="1" applyBorder="1" applyAlignment="1">
      <alignment horizontal="center"/>
    </xf>
    <xf numFmtId="0" fontId="0" fillId="7" borderId="10" xfId="0" applyFill="1" applyBorder="1" applyAlignment="1">
      <alignment horizontal="center"/>
    </xf>
    <xf numFmtId="165" fontId="0" fillId="7" borderId="10" xfId="0" applyNumberFormat="1" applyFill="1" applyBorder="1" applyAlignment="1">
      <alignment horizontal="center"/>
    </xf>
    <xf numFmtId="164" fontId="0" fillId="0" borderId="0" xfId="0" applyNumberFormat="1" applyAlignment="1">
      <alignment horizontal="center" wrapText="1"/>
    </xf>
    <xf numFmtId="0" fontId="52" fillId="0" borderId="0" xfId="0" applyFont="1" applyAlignment="1">
      <alignment horizontal="center" vertical="center" wrapText="1"/>
    </xf>
    <xf numFmtId="2" fontId="0" fillId="0" borderId="0" xfId="0" applyNumberFormat="1" applyAlignment="1">
      <alignment horizontal="center"/>
    </xf>
    <xf numFmtId="1" fontId="0" fillId="0" borderId="0" xfId="0" applyNumberFormat="1" applyAlignment="1">
      <alignment horizontal="center"/>
    </xf>
    <xf numFmtId="0" fontId="0" fillId="35" borderId="0" xfId="0" applyFill="1" applyAlignment="1" applyProtection="1">
      <alignment horizontal="right"/>
      <protection/>
    </xf>
    <xf numFmtId="0" fontId="0" fillId="37" borderId="10" xfId="0" applyFill="1" applyBorder="1" applyAlignment="1">
      <alignment horizontal="center" vertical="center" wrapText="1"/>
    </xf>
    <xf numFmtId="0" fontId="0" fillId="37" borderId="10" xfId="0" applyFill="1" applyBorder="1" applyAlignment="1">
      <alignment horizontal="center" vertical="center"/>
    </xf>
    <xf numFmtId="0" fontId="0" fillId="37" borderId="10" xfId="0" applyFill="1" applyBorder="1" applyAlignment="1">
      <alignment horizontal="center"/>
    </xf>
    <xf numFmtId="0" fontId="0" fillId="37" borderId="10" xfId="0" applyFill="1" applyBorder="1" applyAlignment="1">
      <alignment horizontal="center" vertical="top" wrapText="1"/>
    </xf>
    <xf numFmtId="0" fontId="0" fillId="7" borderId="10" xfId="0" applyFill="1" applyBorder="1" applyAlignment="1">
      <alignment horizontal="center" vertical="top" wrapText="1"/>
    </xf>
    <xf numFmtId="0" fontId="0" fillId="35" borderId="0" xfId="0" applyFill="1" applyAlignment="1" applyProtection="1">
      <alignment horizontal="right" vertical="center"/>
      <protection/>
    </xf>
    <xf numFmtId="0" fontId="53" fillId="38" borderId="11" xfId="0" applyFont="1" applyFill="1" applyBorder="1" applyAlignment="1" applyProtection="1">
      <alignment horizontal="center" vertical="center"/>
      <protection/>
    </xf>
    <xf numFmtId="0" fontId="53" fillId="38" borderId="0" xfId="0" applyFont="1" applyFill="1" applyBorder="1" applyAlignment="1" applyProtection="1">
      <alignment horizontal="center" vertical="center"/>
      <protection/>
    </xf>
    <xf numFmtId="0" fontId="0" fillId="35" borderId="0" xfId="0" applyFill="1" applyAlignment="1" applyProtection="1">
      <alignment horizontal="center" vertical="center" wrapText="1"/>
      <protection/>
    </xf>
    <xf numFmtId="0" fontId="0" fillId="35" borderId="0" xfId="0" applyFill="1" applyAlignment="1" applyProtection="1">
      <alignment horizontal="left"/>
      <protection/>
    </xf>
    <xf numFmtId="0" fontId="54" fillId="38" borderId="0" xfId="0" applyFont="1" applyFill="1" applyAlignment="1" applyProtection="1">
      <alignment horizontal="center"/>
      <protection/>
    </xf>
    <xf numFmtId="0" fontId="0" fillId="35" borderId="0" xfId="0" applyFill="1" applyAlignment="1" applyProtection="1">
      <alignment horizontal="left" vertical="center" wrapText="1"/>
      <protection/>
    </xf>
    <xf numFmtId="0" fontId="53" fillId="38" borderId="0" xfId="0" applyFont="1" applyFill="1" applyAlignment="1" applyProtection="1">
      <alignment horizontal="center"/>
      <protection/>
    </xf>
    <xf numFmtId="0" fontId="0" fillId="35" borderId="0" xfId="0" applyFill="1" applyAlignment="1" applyProtection="1">
      <alignment horizontal="left" vertical="center"/>
      <protection/>
    </xf>
    <xf numFmtId="0" fontId="0" fillId="35" borderId="0" xfId="0" applyFill="1" applyAlignment="1" applyProtection="1">
      <alignment horizontal="right"/>
      <protection/>
    </xf>
    <xf numFmtId="0" fontId="0" fillId="35" borderId="12" xfId="0" applyFill="1" applyBorder="1" applyAlignment="1" applyProtection="1">
      <alignment horizontal="right" vertical="center"/>
      <protection/>
    </xf>
    <xf numFmtId="0" fontId="53" fillId="38" borderId="0" xfId="0" applyFont="1" applyFill="1" applyAlignment="1" applyProtection="1">
      <alignment horizontal="center" vertical="center"/>
      <protection/>
    </xf>
    <xf numFmtId="0" fontId="0" fillId="39" borderId="0" xfId="0" applyFill="1" applyAlignment="1" applyProtection="1">
      <alignment/>
      <protection locked="0"/>
    </xf>
    <xf numFmtId="0" fontId="0" fillId="40" borderId="0" xfId="0" applyFill="1" applyAlignment="1" applyProtection="1">
      <alignment/>
      <protection/>
    </xf>
    <xf numFmtId="0" fontId="52" fillId="40" borderId="0" xfId="0" applyFont="1" applyFill="1" applyAlignment="1" applyProtection="1">
      <alignment/>
      <protection/>
    </xf>
    <xf numFmtId="165" fontId="0" fillId="40" borderId="0" xfId="0" applyNumberFormat="1" applyFill="1" applyAlignment="1" applyProtection="1">
      <alignment horizontal="right"/>
      <protection/>
    </xf>
    <xf numFmtId="0" fontId="0" fillId="40" borderId="0" xfId="0" applyFill="1" applyAlignment="1" applyProtection="1">
      <alignment horizontal="right"/>
      <protection/>
    </xf>
    <xf numFmtId="165" fontId="0" fillId="40" borderId="0" xfId="0" applyNumberFormat="1" applyFill="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Moteur </a:t>
            </a:r>
          </a:p>
        </c:rich>
      </c:tx>
      <c:layout/>
      <c:spPr>
        <a:noFill/>
        <a:ln w="3175">
          <a:noFill/>
        </a:ln>
      </c:spPr>
    </c:title>
    <c:plotArea>
      <c:layout>
        <c:manualLayout>
          <c:xMode val="edge"/>
          <c:yMode val="edge"/>
          <c:x val="0.0365"/>
          <c:y val="0.13625"/>
          <c:w val="0.917"/>
          <c:h val="0.79375"/>
        </c:manualLayout>
      </c:layout>
      <c:scatterChart>
        <c:scatterStyle val="lineMarker"/>
        <c:varyColors val="0"/>
        <c:ser>
          <c:idx val="0"/>
          <c:order val="0"/>
          <c:tx>
            <c:strRef>
              <c:f>Calculs!$B$5:$B$6</c:f>
              <c:strCache>
                <c:ptCount val="1"/>
                <c:pt idx="0">
                  <c:v>Vitesse rotation (tr/min)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Calculs!$A$7:$A$37</c:f>
              <c:numCache>
                <c:ptCount val="31"/>
                <c:pt idx="0">
                  <c:v>0</c:v>
                </c:pt>
                <c:pt idx="1">
                  <c:v>0.003502234743688479</c:v>
                </c:pt>
                <c:pt idx="2">
                  <c:v>0.007004469487376958</c:v>
                </c:pt>
                <c:pt idx="3">
                  <c:v>0.010506704231065438</c:v>
                </c:pt>
                <c:pt idx="4">
                  <c:v>0.014008938974753917</c:v>
                </c:pt>
                <c:pt idx="5">
                  <c:v>0.017511173718442397</c:v>
                </c:pt>
                <c:pt idx="6">
                  <c:v>0.021013408462130876</c:v>
                </c:pt>
                <c:pt idx="7">
                  <c:v>0.024515643205819355</c:v>
                </c:pt>
                <c:pt idx="8">
                  <c:v>0.028017877949507834</c:v>
                </c:pt>
                <c:pt idx="9">
                  <c:v>0.031520112693196316</c:v>
                </c:pt>
                <c:pt idx="10">
                  <c:v>0.035022347436884795</c:v>
                </c:pt>
                <c:pt idx="11">
                  <c:v>0.03852458218057327</c:v>
                </c:pt>
                <c:pt idx="12">
                  <c:v>0.04202681692426175</c:v>
                </c:pt>
                <c:pt idx="13">
                  <c:v>0.04552905166795023</c:v>
                </c:pt>
                <c:pt idx="14">
                  <c:v>0.04903128641163871</c:v>
                </c:pt>
                <c:pt idx="15">
                  <c:v>0.05253352115532719</c:v>
                </c:pt>
                <c:pt idx="16">
                  <c:v>0.05603575589901567</c:v>
                </c:pt>
                <c:pt idx="17">
                  <c:v>0.059537990642704146</c:v>
                </c:pt>
                <c:pt idx="18">
                  <c:v>0.06304022538639263</c:v>
                </c:pt>
                <c:pt idx="19">
                  <c:v>0.06654246013008111</c:v>
                </c:pt>
                <c:pt idx="20">
                  <c:v>0.07004469487376959</c:v>
                </c:pt>
                <c:pt idx="21">
                  <c:v>0.07354692961745807</c:v>
                </c:pt>
                <c:pt idx="22">
                  <c:v>0.07704916436114655</c:v>
                </c:pt>
                <c:pt idx="23">
                  <c:v>0.08055139910483503</c:v>
                </c:pt>
                <c:pt idx="24">
                  <c:v>0.0840536338485235</c:v>
                </c:pt>
                <c:pt idx="25">
                  <c:v>0.08755586859221198</c:v>
                </c:pt>
                <c:pt idx="26">
                  <c:v>0.09105810333590046</c:v>
                </c:pt>
                <c:pt idx="27">
                  <c:v>0.09456033807958894</c:v>
                </c:pt>
                <c:pt idx="28">
                  <c:v>0.09806257282327742</c:v>
                </c:pt>
                <c:pt idx="29">
                  <c:v>0.1015648075669659</c:v>
                </c:pt>
                <c:pt idx="30">
                  <c:v>0.10506704231065438</c:v>
                </c:pt>
              </c:numCache>
            </c:numRef>
          </c:xVal>
          <c:yVal>
            <c:numRef>
              <c:f>Calculs!$B$7:$B$37</c:f>
              <c:numCache>
                <c:ptCount val="31"/>
                <c:pt idx="0">
                  <c:v>2039.142324405462</c:v>
                </c:pt>
                <c:pt idx="1">
                  <c:v>1971.1709135919466</c:v>
                </c:pt>
                <c:pt idx="2">
                  <c:v>1903.1995027784312</c:v>
                </c:pt>
                <c:pt idx="3">
                  <c:v>1835.2280919649158</c:v>
                </c:pt>
                <c:pt idx="4">
                  <c:v>1767.2566811514002</c:v>
                </c:pt>
                <c:pt idx="5">
                  <c:v>1699.2852703378849</c:v>
                </c:pt>
                <c:pt idx="6">
                  <c:v>1631.3138595243697</c:v>
                </c:pt>
                <c:pt idx="7">
                  <c:v>1563.3424487108543</c:v>
                </c:pt>
                <c:pt idx="8">
                  <c:v>1495.371037897339</c:v>
                </c:pt>
                <c:pt idx="9">
                  <c:v>1427.3996270838234</c:v>
                </c:pt>
                <c:pt idx="10">
                  <c:v>1359.428216270308</c:v>
                </c:pt>
                <c:pt idx="11">
                  <c:v>1291.4568054567926</c:v>
                </c:pt>
                <c:pt idx="12">
                  <c:v>1223.485394643277</c:v>
                </c:pt>
                <c:pt idx="13">
                  <c:v>1155.5139838297619</c:v>
                </c:pt>
                <c:pt idx="14">
                  <c:v>1087.5425730162463</c:v>
                </c:pt>
                <c:pt idx="15">
                  <c:v>1019.571162202731</c:v>
                </c:pt>
                <c:pt idx="16">
                  <c:v>951.5997513892156</c:v>
                </c:pt>
                <c:pt idx="17">
                  <c:v>883.6283405757003</c:v>
                </c:pt>
                <c:pt idx="18">
                  <c:v>815.6569297621846</c:v>
                </c:pt>
                <c:pt idx="19">
                  <c:v>747.6855189486693</c:v>
                </c:pt>
                <c:pt idx="20">
                  <c:v>679.7141081351538</c:v>
                </c:pt>
                <c:pt idx="21">
                  <c:v>611.7426973216385</c:v>
                </c:pt>
                <c:pt idx="22">
                  <c:v>543.7712865081231</c:v>
                </c:pt>
                <c:pt idx="23">
                  <c:v>475.79987569460764</c:v>
                </c:pt>
                <c:pt idx="24">
                  <c:v>407.8284648810923</c:v>
                </c:pt>
                <c:pt idx="25">
                  <c:v>339.857054067577</c:v>
                </c:pt>
                <c:pt idx="26">
                  <c:v>271.8856432540617</c:v>
                </c:pt>
                <c:pt idx="27">
                  <c:v>203.91423244054596</c:v>
                </c:pt>
                <c:pt idx="28">
                  <c:v>135.94282162703064</c:v>
                </c:pt>
                <c:pt idx="29">
                  <c:v>67.97141081351532</c:v>
                </c:pt>
                <c:pt idx="30">
                  <c:v>0</c:v>
                </c:pt>
              </c:numCache>
            </c:numRef>
          </c:yVal>
          <c:smooth val="0"/>
        </c:ser>
        <c:axId val="8155479"/>
        <c:axId val="6290448"/>
      </c:scatterChart>
      <c:scatterChart>
        <c:scatterStyle val="lineMarker"/>
        <c:varyColors val="0"/>
        <c:ser>
          <c:idx val="1"/>
          <c:order val="1"/>
          <c:tx>
            <c:v>Courant moteur</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Calculs!$A$7:$A$37</c:f>
              <c:numCache>
                <c:ptCount val="31"/>
                <c:pt idx="0">
                  <c:v>0</c:v>
                </c:pt>
                <c:pt idx="1">
                  <c:v>0.003502234743688479</c:v>
                </c:pt>
                <c:pt idx="2">
                  <c:v>0.007004469487376958</c:v>
                </c:pt>
                <c:pt idx="3">
                  <c:v>0.010506704231065438</c:v>
                </c:pt>
                <c:pt idx="4">
                  <c:v>0.014008938974753917</c:v>
                </c:pt>
                <c:pt idx="5">
                  <c:v>0.017511173718442397</c:v>
                </c:pt>
                <c:pt idx="6">
                  <c:v>0.021013408462130876</c:v>
                </c:pt>
                <c:pt idx="7">
                  <c:v>0.024515643205819355</c:v>
                </c:pt>
                <c:pt idx="8">
                  <c:v>0.028017877949507834</c:v>
                </c:pt>
                <c:pt idx="9">
                  <c:v>0.031520112693196316</c:v>
                </c:pt>
                <c:pt idx="10">
                  <c:v>0.035022347436884795</c:v>
                </c:pt>
                <c:pt idx="11">
                  <c:v>0.03852458218057327</c:v>
                </c:pt>
                <c:pt idx="12">
                  <c:v>0.04202681692426175</c:v>
                </c:pt>
                <c:pt idx="13">
                  <c:v>0.04552905166795023</c:v>
                </c:pt>
                <c:pt idx="14">
                  <c:v>0.04903128641163871</c:v>
                </c:pt>
                <c:pt idx="15">
                  <c:v>0.05253352115532719</c:v>
                </c:pt>
                <c:pt idx="16">
                  <c:v>0.05603575589901567</c:v>
                </c:pt>
                <c:pt idx="17">
                  <c:v>0.059537990642704146</c:v>
                </c:pt>
                <c:pt idx="18">
                  <c:v>0.06304022538639263</c:v>
                </c:pt>
                <c:pt idx="19">
                  <c:v>0.06654246013008111</c:v>
                </c:pt>
                <c:pt idx="20">
                  <c:v>0.07004469487376959</c:v>
                </c:pt>
                <c:pt idx="21">
                  <c:v>0.07354692961745807</c:v>
                </c:pt>
                <c:pt idx="22">
                  <c:v>0.07704916436114655</c:v>
                </c:pt>
                <c:pt idx="23">
                  <c:v>0.08055139910483503</c:v>
                </c:pt>
                <c:pt idx="24">
                  <c:v>0.0840536338485235</c:v>
                </c:pt>
                <c:pt idx="25">
                  <c:v>0.08755586859221198</c:v>
                </c:pt>
                <c:pt idx="26">
                  <c:v>0.09105810333590046</c:v>
                </c:pt>
                <c:pt idx="27">
                  <c:v>0.09456033807958894</c:v>
                </c:pt>
                <c:pt idx="28">
                  <c:v>0.09806257282327742</c:v>
                </c:pt>
                <c:pt idx="29">
                  <c:v>0.1015648075669659</c:v>
                </c:pt>
                <c:pt idx="30">
                  <c:v>0.10506704231065438</c:v>
                </c:pt>
              </c:numCache>
            </c:numRef>
          </c:xVal>
          <c:yVal>
            <c:numRef>
              <c:f>Calculs!$C$7:$C$37</c:f>
              <c:numCache>
                <c:ptCount val="31"/>
                <c:pt idx="0">
                  <c:v>0.28081291862843943</c:v>
                </c:pt>
                <c:pt idx="1">
                  <c:v>0.4381191546741581</c:v>
                </c:pt>
                <c:pt idx="2">
                  <c:v>0.5954253907198769</c:v>
                </c:pt>
                <c:pt idx="3">
                  <c:v>0.7527316267655956</c:v>
                </c:pt>
                <c:pt idx="4">
                  <c:v>0.9100378628113142</c:v>
                </c:pt>
                <c:pt idx="5">
                  <c:v>1.0673440988570329</c:v>
                </c:pt>
                <c:pt idx="6">
                  <c:v>1.2246503349027518</c:v>
                </c:pt>
                <c:pt idx="7">
                  <c:v>1.3819565709484702</c:v>
                </c:pt>
                <c:pt idx="8">
                  <c:v>1.539262806994189</c:v>
                </c:pt>
                <c:pt idx="9">
                  <c:v>1.6965690430399079</c:v>
                </c:pt>
                <c:pt idx="10">
                  <c:v>1.8538752790856263</c:v>
                </c:pt>
                <c:pt idx="11">
                  <c:v>2.0111815151313452</c:v>
                </c:pt>
                <c:pt idx="12">
                  <c:v>2.168487751177064</c:v>
                </c:pt>
                <c:pt idx="13">
                  <c:v>2.3257939872227826</c:v>
                </c:pt>
                <c:pt idx="14">
                  <c:v>2.483100223268501</c:v>
                </c:pt>
                <c:pt idx="15">
                  <c:v>2.64040645931422</c:v>
                </c:pt>
                <c:pt idx="16">
                  <c:v>2.7977126953599387</c:v>
                </c:pt>
                <c:pt idx="17">
                  <c:v>2.9550189314056565</c:v>
                </c:pt>
                <c:pt idx="18">
                  <c:v>3.1123251674513766</c:v>
                </c:pt>
                <c:pt idx="19">
                  <c:v>3.269631403497095</c:v>
                </c:pt>
                <c:pt idx="20">
                  <c:v>3.426937639542813</c:v>
                </c:pt>
                <c:pt idx="21">
                  <c:v>3.584243875588532</c:v>
                </c:pt>
                <c:pt idx="22">
                  <c:v>3.741550111634251</c:v>
                </c:pt>
                <c:pt idx="23">
                  <c:v>3.898856347679969</c:v>
                </c:pt>
                <c:pt idx="24">
                  <c:v>4.056162583725688</c:v>
                </c:pt>
                <c:pt idx="25">
                  <c:v>4.213468819771407</c:v>
                </c:pt>
                <c:pt idx="26">
                  <c:v>4.370775055817126</c:v>
                </c:pt>
                <c:pt idx="27">
                  <c:v>4.528081291862844</c:v>
                </c:pt>
                <c:pt idx="28">
                  <c:v>4.685387527908563</c:v>
                </c:pt>
                <c:pt idx="29">
                  <c:v>4.842693763954282</c:v>
                </c:pt>
                <c:pt idx="30">
                  <c:v>5</c:v>
                </c:pt>
              </c:numCache>
            </c:numRef>
          </c:yVal>
          <c:smooth val="0"/>
        </c:ser>
        <c:axId val="56614033"/>
        <c:axId val="39764250"/>
      </c:scatterChart>
      <c:valAx>
        <c:axId val="81554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Couple utile moteur (Nm)</a:t>
                </a:r>
              </a:p>
            </c:rich>
          </c:tx>
          <c:layout>
            <c:manualLayout>
              <c:xMode val="factor"/>
              <c:yMode val="factor"/>
              <c:x val="-0.004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90448"/>
        <c:crosses val="autoZero"/>
        <c:crossBetween val="midCat"/>
        <c:dispUnits/>
      </c:valAx>
      <c:valAx>
        <c:axId val="6290448"/>
        <c:scaling>
          <c:orientation val="minMax"/>
        </c:scaling>
        <c:axPos val="l"/>
        <c:title>
          <c:tx>
            <c:rich>
              <a:bodyPr vert="horz" rot="-5400000" anchor="ctr"/>
              <a:lstStyle/>
              <a:p>
                <a:pPr algn="ctr">
                  <a:defRPr/>
                </a:pPr>
                <a:r>
                  <a:rPr lang="en-US" cap="none" sz="1000" b="1" i="0" u="none" baseline="0">
                    <a:solidFill>
                      <a:srgbClr val="FF0000"/>
                    </a:solidFill>
                    <a:latin typeface="Calibri"/>
                    <a:ea typeface="Calibri"/>
                    <a:cs typeface="Calibri"/>
                  </a:rPr>
                  <a:t>Vitesse de rotation (tr/min)</a:t>
                </a:r>
              </a:p>
            </c:rich>
          </c:tx>
          <c:layout>
            <c:manualLayout>
              <c:xMode val="factor"/>
              <c:yMode val="factor"/>
              <c:x val="-0.00025"/>
              <c:y val="0.00225"/>
            </c:manualLayout>
          </c:layout>
          <c:overlay val="0"/>
          <c:spPr>
            <a:noFill/>
            <a:ln w="3175">
              <a:noFill/>
            </a:ln>
          </c:spPr>
        </c:title>
        <c:majorGridlines>
          <c:spPr>
            <a:ln w="3175">
              <a:solidFill>
                <a:srgbClr val="FF0000"/>
              </a:solidFill>
            </a:ln>
          </c:spPr>
        </c:majorGridlines>
        <c:delete val="0"/>
        <c:numFmt formatCode="General" sourceLinked="1"/>
        <c:majorTickMark val="out"/>
        <c:minorTickMark val="none"/>
        <c:tickLblPos val="nextTo"/>
        <c:spPr>
          <a:ln w="3175">
            <a:solidFill>
              <a:srgbClr val="FF0000"/>
            </a:solidFill>
          </a:ln>
        </c:spPr>
        <c:txPr>
          <a:bodyPr/>
          <a:lstStyle/>
          <a:p>
            <a:pPr>
              <a:defRPr lang="en-US" cap="none" sz="1000" b="0" i="0" u="none" baseline="0">
                <a:solidFill>
                  <a:srgbClr val="FF0000"/>
                </a:solidFill>
                <a:latin typeface="Calibri"/>
                <a:ea typeface="Calibri"/>
                <a:cs typeface="Calibri"/>
              </a:defRPr>
            </a:pPr>
          </a:p>
        </c:txPr>
        <c:crossAx val="8155479"/>
        <c:crosses val="autoZero"/>
        <c:crossBetween val="midCat"/>
        <c:dispUnits/>
      </c:valAx>
      <c:valAx>
        <c:axId val="56614033"/>
        <c:scaling>
          <c:orientation val="minMax"/>
        </c:scaling>
        <c:axPos val="b"/>
        <c:delete val="1"/>
        <c:majorTickMark val="out"/>
        <c:minorTickMark val="none"/>
        <c:tickLblPos val="nextTo"/>
        <c:crossAx val="39764250"/>
        <c:crosses val="max"/>
        <c:crossBetween val="midCat"/>
        <c:dispUnits/>
      </c:valAx>
      <c:valAx>
        <c:axId val="39764250"/>
        <c:scaling>
          <c:orientation val="minMax"/>
        </c:scaling>
        <c:axPos val="l"/>
        <c:title>
          <c:tx>
            <c:rich>
              <a:bodyPr vert="horz" rot="-5400000" anchor="ctr"/>
              <a:lstStyle/>
              <a:p>
                <a:pPr algn="ctr">
                  <a:defRPr/>
                </a:pPr>
                <a:r>
                  <a:rPr lang="en-US" cap="none" sz="1000" b="1" i="0" u="none" baseline="0">
                    <a:solidFill>
                      <a:srgbClr val="0066CC"/>
                    </a:solidFill>
                    <a:latin typeface="Calibri"/>
                    <a:ea typeface="Calibri"/>
                    <a:cs typeface="Calibri"/>
                  </a:rPr>
                  <a:t>Courant consommé (A)</a:t>
                </a:r>
              </a:p>
            </c:rich>
          </c:tx>
          <c:layout>
            <c:manualLayout>
              <c:xMode val="factor"/>
              <c:yMode val="factor"/>
              <c:x val="-0.00275"/>
              <c:y val="0.00275"/>
            </c:manualLayout>
          </c:layout>
          <c:overlay val="0"/>
          <c:spPr>
            <a:noFill/>
            <a:ln w="3175">
              <a:noFill/>
            </a:ln>
          </c:spPr>
        </c:title>
        <c:majorGridlines>
          <c:spPr>
            <a:ln w="3175">
              <a:solidFill>
                <a:srgbClr val="0066CC"/>
              </a:solidFill>
            </a:ln>
          </c:spPr>
        </c:majorGridlines>
        <c:delete val="0"/>
        <c:numFmt formatCode="General" sourceLinked="1"/>
        <c:majorTickMark val="none"/>
        <c:minorTickMark val="none"/>
        <c:tickLblPos val="nextTo"/>
        <c:spPr>
          <a:ln w="3175">
            <a:solidFill>
              <a:srgbClr val="0066CC"/>
            </a:solidFill>
          </a:ln>
        </c:spPr>
        <c:txPr>
          <a:bodyPr/>
          <a:lstStyle/>
          <a:p>
            <a:pPr>
              <a:defRPr lang="en-US" cap="none" sz="1000" b="0" i="0" u="none" baseline="0">
                <a:solidFill>
                  <a:srgbClr val="0066CC"/>
                </a:solidFill>
                <a:latin typeface="Calibri"/>
                <a:ea typeface="Calibri"/>
                <a:cs typeface="Calibri"/>
              </a:defRPr>
            </a:pPr>
          </a:p>
        </c:txPr>
        <c:crossAx val="56614033"/>
        <c:crosses val="max"/>
        <c:crossBetween val="midCat"/>
        <c:dispUnits/>
      </c:valAx>
      <c:spPr>
        <a:solidFill>
          <a:srgbClr val="FFFFFF"/>
        </a:solidFill>
        <a:ln w="3175">
          <a:noFill/>
        </a:ln>
      </c:spPr>
    </c:plotArea>
    <c:legend>
      <c:legendPos val="t"/>
      <c:layout>
        <c:manualLayout>
          <c:xMode val="edge"/>
          <c:yMode val="edge"/>
          <c:x val="0.32475"/>
          <c:y val="0.07775"/>
          <c:w val="0.34825"/>
          <c:h val="0.03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Bilan énergétique</a:t>
            </a:r>
          </a:p>
        </c:rich>
      </c:tx>
      <c:layout/>
      <c:spPr>
        <a:noFill/>
        <a:ln w="3175">
          <a:noFill/>
        </a:ln>
      </c:spPr>
    </c:title>
    <c:plotArea>
      <c:layout>
        <c:manualLayout>
          <c:xMode val="edge"/>
          <c:yMode val="edge"/>
          <c:x val="0.0365"/>
          <c:y val="0.13625"/>
          <c:w val="0.917"/>
          <c:h val="0.79375"/>
        </c:manualLayout>
      </c:layout>
      <c:scatterChart>
        <c:scatterStyle val="lineMarker"/>
        <c:varyColors val="0"/>
        <c:ser>
          <c:idx val="0"/>
          <c:order val="0"/>
          <c:tx>
            <c:strRef>
              <c:f>Calculs!$D$5</c:f>
              <c:strCache>
                <c:ptCount val="1"/>
                <c:pt idx="0">
                  <c:v>Puissance utile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Calculs!$A$7:$A$37</c:f>
              <c:numCache>
                <c:ptCount val="31"/>
                <c:pt idx="0">
                  <c:v>0</c:v>
                </c:pt>
                <c:pt idx="1">
                  <c:v>0.003502234743688479</c:v>
                </c:pt>
                <c:pt idx="2">
                  <c:v>0.007004469487376958</c:v>
                </c:pt>
                <c:pt idx="3">
                  <c:v>0.010506704231065438</c:v>
                </c:pt>
                <c:pt idx="4">
                  <c:v>0.014008938974753917</c:v>
                </c:pt>
                <c:pt idx="5">
                  <c:v>0.017511173718442397</c:v>
                </c:pt>
                <c:pt idx="6">
                  <c:v>0.021013408462130876</c:v>
                </c:pt>
                <c:pt idx="7">
                  <c:v>0.024515643205819355</c:v>
                </c:pt>
                <c:pt idx="8">
                  <c:v>0.028017877949507834</c:v>
                </c:pt>
                <c:pt idx="9">
                  <c:v>0.031520112693196316</c:v>
                </c:pt>
                <c:pt idx="10">
                  <c:v>0.035022347436884795</c:v>
                </c:pt>
                <c:pt idx="11">
                  <c:v>0.03852458218057327</c:v>
                </c:pt>
                <c:pt idx="12">
                  <c:v>0.04202681692426175</c:v>
                </c:pt>
                <c:pt idx="13">
                  <c:v>0.04552905166795023</c:v>
                </c:pt>
                <c:pt idx="14">
                  <c:v>0.04903128641163871</c:v>
                </c:pt>
                <c:pt idx="15">
                  <c:v>0.05253352115532719</c:v>
                </c:pt>
                <c:pt idx="16">
                  <c:v>0.05603575589901567</c:v>
                </c:pt>
                <c:pt idx="17">
                  <c:v>0.059537990642704146</c:v>
                </c:pt>
                <c:pt idx="18">
                  <c:v>0.06304022538639263</c:v>
                </c:pt>
                <c:pt idx="19">
                  <c:v>0.06654246013008111</c:v>
                </c:pt>
                <c:pt idx="20">
                  <c:v>0.07004469487376959</c:v>
                </c:pt>
                <c:pt idx="21">
                  <c:v>0.07354692961745807</c:v>
                </c:pt>
                <c:pt idx="22">
                  <c:v>0.07704916436114655</c:v>
                </c:pt>
                <c:pt idx="23">
                  <c:v>0.08055139910483503</c:v>
                </c:pt>
                <c:pt idx="24">
                  <c:v>0.0840536338485235</c:v>
                </c:pt>
                <c:pt idx="25">
                  <c:v>0.08755586859221198</c:v>
                </c:pt>
                <c:pt idx="26">
                  <c:v>0.09105810333590046</c:v>
                </c:pt>
                <c:pt idx="27">
                  <c:v>0.09456033807958894</c:v>
                </c:pt>
                <c:pt idx="28">
                  <c:v>0.09806257282327742</c:v>
                </c:pt>
                <c:pt idx="29">
                  <c:v>0.1015648075669659</c:v>
                </c:pt>
                <c:pt idx="30">
                  <c:v>0.10506704231065438</c:v>
                </c:pt>
              </c:numCache>
            </c:numRef>
          </c:xVal>
          <c:yVal>
            <c:numRef>
              <c:f>Calculs!$D$7:$D$37</c:f>
              <c:numCache>
                <c:ptCount val="31"/>
                <c:pt idx="0">
                  <c:v>0</c:v>
                </c:pt>
                <c:pt idx="1">
                  <c:v>0.7229331707847977</c:v>
                </c:pt>
                <c:pt idx="2">
                  <c:v>1.3960088815154714</c:v>
                </c:pt>
                <c:pt idx="3">
                  <c:v>2.019227132192021</c:v>
                </c:pt>
                <c:pt idx="4">
                  <c:v>2.5925879228144466</c:v>
                </c:pt>
                <c:pt idx="5">
                  <c:v>3.1160912533827485</c:v>
                </c:pt>
                <c:pt idx="6">
                  <c:v>3.589737123896927</c:v>
                </c:pt>
                <c:pt idx="7">
                  <c:v>4.013525534356981</c:v>
                </c:pt>
                <c:pt idx="8">
                  <c:v>4.387456484762911</c:v>
                </c:pt>
                <c:pt idx="9">
                  <c:v>4.711529975114717</c:v>
                </c:pt>
                <c:pt idx="10">
                  <c:v>4.985746005412398</c:v>
                </c:pt>
                <c:pt idx="11">
                  <c:v>5.210104575655957</c:v>
                </c:pt>
                <c:pt idx="12">
                  <c:v>5.384605685845389</c:v>
                </c:pt>
                <c:pt idx="13">
                  <c:v>5.509249335980701</c:v>
                </c:pt>
                <c:pt idx="14">
                  <c:v>5.584035526061885</c:v>
                </c:pt>
                <c:pt idx="15">
                  <c:v>5.6089642560889486</c:v>
                </c:pt>
                <c:pt idx="16">
                  <c:v>5.584035526061886</c:v>
                </c:pt>
                <c:pt idx="17">
                  <c:v>5.509249335980701</c:v>
                </c:pt>
                <c:pt idx="18">
                  <c:v>5.384605685845389</c:v>
                </c:pt>
                <c:pt idx="19">
                  <c:v>5.210104575655956</c:v>
                </c:pt>
                <c:pt idx="20">
                  <c:v>4.9857460054123965</c:v>
                </c:pt>
                <c:pt idx="21">
                  <c:v>4.711529975114716</c:v>
                </c:pt>
                <c:pt idx="22">
                  <c:v>4.38745648476291</c:v>
                </c:pt>
                <c:pt idx="23">
                  <c:v>4.01352553435698</c:v>
                </c:pt>
                <c:pt idx="24">
                  <c:v>3.589737123896926</c:v>
                </c:pt>
                <c:pt idx="25">
                  <c:v>3.1160912533827494</c:v>
                </c:pt>
                <c:pt idx="26">
                  <c:v>2.592587922814448</c:v>
                </c:pt>
                <c:pt idx="27">
                  <c:v>2.019227132192019</c:v>
                </c:pt>
                <c:pt idx="28">
                  <c:v>1.3960088815154699</c:v>
                </c:pt>
                <c:pt idx="29">
                  <c:v>0.7229331707847969</c:v>
                </c:pt>
                <c:pt idx="30">
                  <c:v>0</c:v>
                </c:pt>
              </c:numCache>
            </c:numRef>
          </c:yVal>
          <c:smooth val="0"/>
        </c:ser>
        <c:ser>
          <c:idx val="1"/>
          <c:order val="1"/>
          <c:tx>
            <c:strRef>
              <c:f>Calculs!$E$5</c:f>
              <c:strCache>
                <c:ptCount val="1"/>
                <c:pt idx="0">
                  <c:v>Puissance absorbée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Calculs!$A$7:$A$37</c:f>
              <c:numCache>
                <c:ptCount val="31"/>
                <c:pt idx="0">
                  <c:v>0</c:v>
                </c:pt>
                <c:pt idx="1">
                  <c:v>0.003502234743688479</c:v>
                </c:pt>
                <c:pt idx="2">
                  <c:v>0.007004469487376958</c:v>
                </c:pt>
                <c:pt idx="3">
                  <c:v>0.010506704231065438</c:v>
                </c:pt>
                <c:pt idx="4">
                  <c:v>0.014008938974753917</c:v>
                </c:pt>
                <c:pt idx="5">
                  <c:v>0.017511173718442397</c:v>
                </c:pt>
                <c:pt idx="6">
                  <c:v>0.021013408462130876</c:v>
                </c:pt>
                <c:pt idx="7">
                  <c:v>0.024515643205819355</c:v>
                </c:pt>
                <c:pt idx="8">
                  <c:v>0.028017877949507834</c:v>
                </c:pt>
                <c:pt idx="9">
                  <c:v>0.031520112693196316</c:v>
                </c:pt>
                <c:pt idx="10">
                  <c:v>0.035022347436884795</c:v>
                </c:pt>
                <c:pt idx="11">
                  <c:v>0.03852458218057327</c:v>
                </c:pt>
                <c:pt idx="12">
                  <c:v>0.04202681692426175</c:v>
                </c:pt>
                <c:pt idx="13">
                  <c:v>0.04552905166795023</c:v>
                </c:pt>
                <c:pt idx="14">
                  <c:v>0.04903128641163871</c:v>
                </c:pt>
                <c:pt idx="15">
                  <c:v>0.05253352115532719</c:v>
                </c:pt>
                <c:pt idx="16">
                  <c:v>0.05603575589901567</c:v>
                </c:pt>
                <c:pt idx="17">
                  <c:v>0.059537990642704146</c:v>
                </c:pt>
                <c:pt idx="18">
                  <c:v>0.06304022538639263</c:v>
                </c:pt>
                <c:pt idx="19">
                  <c:v>0.06654246013008111</c:v>
                </c:pt>
                <c:pt idx="20">
                  <c:v>0.07004469487376959</c:v>
                </c:pt>
                <c:pt idx="21">
                  <c:v>0.07354692961745807</c:v>
                </c:pt>
                <c:pt idx="22">
                  <c:v>0.07704916436114655</c:v>
                </c:pt>
                <c:pt idx="23">
                  <c:v>0.08055139910483503</c:v>
                </c:pt>
                <c:pt idx="24">
                  <c:v>0.0840536338485235</c:v>
                </c:pt>
                <c:pt idx="25">
                  <c:v>0.08755586859221198</c:v>
                </c:pt>
                <c:pt idx="26">
                  <c:v>0.09105810333590046</c:v>
                </c:pt>
                <c:pt idx="27">
                  <c:v>0.09456033807958894</c:v>
                </c:pt>
                <c:pt idx="28">
                  <c:v>0.09806257282327742</c:v>
                </c:pt>
                <c:pt idx="29">
                  <c:v>0.1015648075669659</c:v>
                </c:pt>
                <c:pt idx="30">
                  <c:v>0.10506704231065438</c:v>
                </c:pt>
              </c:numCache>
            </c:numRef>
          </c:xVal>
          <c:yVal>
            <c:numRef>
              <c:f>Calculs!$E$7:$E$37</c:f>
              <c:numCache>
                <c:ptCount val="31"/>
                <c:pt idx="0">
                  <c:v>1.4040645931421971</c:v>
                </c:pt>
                <c:pt idx="1">
                  <c:v>2.1905957733707906</c:v>
                </c:pt>
                <c:pt idx="2">
                  <c:v>2.9771269535993845</c:v>
                </c:pt>
                <c:pt idx="3">
                  <c:v>3.763658133827978</c:v>
                </c:pt>
                <c:pt idx="4">
                  <c:v>4.550189314056571</c:v>
                </c:pt>
                <c:pt idx="5">
                  <c:v>5.3367204942851645</c:v>
                </c:pt>
                <c:pt idx="6">
                  <c:v>6.123251674513758</c:v>
                </c:pt>
                <c:pt idx="7">
                  <c:v>6.909782854742351</c:v>
                </c:pt>
                <c:pt idx="8">
                  <c:v>7.6963140349709445</c:v>
                </c:pt>
                <c:pt idx="9">
                  <c:v>8.48284521519954</c:v>
                </c:pt>
                <c:pt idx="10">
                  <c:v>9.269376395428132</c:v>
                </c:pt>
                <c:pt idx="11">
                  <c:v>10.055907575656725</c:v>
                </c:pt>
                <c:pt idx="12">
                  <c:v>10.84243875588532</c:v>
                </c:pt>
                <c:pt idx="13">
                  <c:v>11.628969936113913</c:v>
                </c:pt>
                <c:pt idx="14">
                  <c:v>12.415501116342504</c:v>
                </c:pt>
                <c:pt idx="15">
                  <c:v>13.202032296571101</c:v>
                </c:pt>
                <c:pt idx="16">
                  <c:v>13.988563476799694</c:v>
                </c:pt>
                <c:pt idx="17">
                  <c:v>14.775094657028284</c:v>
                </c:pt>
                <c:pt idx="18">
                  <c:v>15.561625837256884</c:v>
                </c:pt>
                <c:pt idx="19">
                  <c:v>16.348157017485473</c:v>
                </c:pt>
                <c:pt idx="20">
                  <c:v>17.134688197714066</c:v>
                </c:pt>
                <c:pt idx="21">
                  <c:v>17.921219377942663</c:v>
                </c:pt>
                <c:pt idx="22">
                  <c:v>18.707750558171256</c:v>
                </c:pt>
                <c:pt idx="23">
                  <c:v>19.494281738399845</c:v>
                </c:pt>
                <c:pt idx="24">
                  <c:v>20.28081291862844</c:v>
                </c:pt>
                <c:pt idx="25">
                  <c:v>21.067344098857035</c:v>
                </c:pt>
                <c:pt idx="26">
                  <c:v>21.85387527908563</c:v>
                </c:pt>
                <c:pt idx="27">
                  <c:v>22.64040645931422</c:v>
                </c:pt>
                <c:pt idx="28">
                  <c:v>23.426937639542814</c:v>
                </c:pt>
                <c:pt idx="29">
                  <c:v>24.213468819771407</c:v>
                </c:pt>
                <c:pt idx="30">
                  <c:v>25</c:v>
                </c:pt>
              </c:numCache>
            </c:numRef>
          </c:yVal>
          <c:smooth val="0"/>
        </c:ser>
        <c:axId val="22333931"/>
        <c:axId val="66787652"/>
      </c:scatterChart>
      <c:scatterChart>
        <c:scatterStyle val="lineMarker"/>
        <c:varyColors val="0"/>
        <c:ser>
          <c:idx val="2"/>
          <c:order val="2"/>
          <c:tx>
            <c:v>Rendement</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Calculs!$A$7:$A$37</c:f>
              <c:numCache>
                <c:ptCount val="31"/>
                <c:pt idx="0">
                  <c:v>0</c:v>
                </c:pt>
                <c:pt idx="1">
                  <c:v>0.003502234743688479</c:v>
                </c:pt>
                <c:pt idx="2">
                  <c:v>0.007004469487376958</c:v>
                </c:pt>
                <c:pt idx="3">
                  <c:v>0.010506704231065438</c:v>
                </c:pt>
                <c:pt idx="4">
                  <c:v>0.014008938974753917</c:v>
                </c:pt>
                <c:pt idx="5">
                  <c:v>0.017511173718442397</c:v>
                </c:pt>
                <c:pt idx="6">
                  <c:v>0.021013408462130876</c:v>
                </c:pt>
                <c:pt idx="7">
                  <c:v>0.024515643205819355</c:v>
                </c:pt>
                <c:pt idx="8">
                  <c:v>0.028017877949507834</c:v>
                </c:pt>
                <c:pt idx="9">
                  <c:v>0.031520112693196316</c:v>
                </c:pt>
                <c:pt idx="10">
                  <c:v>0.035022347436884795</c:v>
                </c:pt>
                <c:pt idx="11">
                  <c:v>0.03852458218057327</c:v>
                </c:pt>
                <c:pt idx="12">
                  <c:v>0.04202681692426175</c:v>
                </c:pt>
                <c:pt idx="13">
                  <c:v>0.04552905166795023</c:v>
                </c:pt>
                <c:pt idx="14">
                  <c:v>0.04903128641163871</c:v>
                </c:pt>
                <c:pt idx="15">
                  <c:v>0.05253352115532719</c:v>
                </c:pt>
                <c:pt idx="16">
                  <c:v>0.05603575589901567</c:v>
                </c:pt>
                <c:pt idx="17">
                  <c:v>0.059537990642704146</c:v>
                </c:pt>
                <c:pt idx="18">
                  <c:v>0.06304022538639263</c:v>
                </c:pt>
                <c:pt idx="19">
                  <c:v>0.06654246013008111</c:v>
                </c:pt>
                <c:pt idx="20">
                  <c:v>0.07004469487376959</c:v>
                </c:pt>
                <c:pt idx="21">
                  <c:v>0.07354692961745807</c:v>
                </c:pt>
                <c:pt idx="22">
                  <c:v>0.07704916436114655</c:v>
                </c:pt>
                <c:pt idx="23">
                  <c:v>0.08055139910483503</c:v>
                </c:pt>
                <c:pt idx="24">
                  <c:v>0.0840536338485235</c:v>
                </c:pt>
                <c:pt idx="25">
                  <c:v>0.08755586859221198</c:v>
                </c:pt>
                <c:pt idx="26">
                  <c:v>0.09105810333590046</c:v>
                </c:pt>
                <c:pt idx="27">
                  <c:v>0.09456033807958894</c:v>
                </c:pt>
                <c:pt idx="28">
                  <c:v>0.09806257282327742</c:v>
                </c:pt>
                <c:pt idx="29">
                  <c:v>0.1015648075669659</c:v>
                </c:pt>
                <c:pt idx="30">
                  <c:v>0.10506704231065438</c:v>
                </c:pt>
              </c:numCache>
            </c:numRef>
          </c:xVal>
          <c:yVal>
            <c:numRef>
              <c:f>Calculs!$F$7:$F$37</c:f>
              <c:numCache>
                <c:ptCount val="31"/>
                <c:pt idx="0">
                  <c:v>0</c:v>
                </c:pt>
                <c:pt idx="1">
                  <c:v>33.00166920674646</c:v>
                </c:pt>
                <c:pt idx="2">
                  <c:v>46.89114381997311</c:v>
                </c:pt>
                <c:pt idx="3">
                  <c:v>53.65065211537388</c:v>
                </c:pt>
                <c:pt idx="4">
                  <c:v>56.97758365361529</c:v>
                </c:pt>
                <c:pt idx="5">
                  <c:v>58.38962817557374</c:v>
                </c:pt>
                <c:pt idx="6">
                  <c:v>58.62468692636229</c:v>
                </c:pt>
                <c:pt idx="7">
                  <c:v>58.08468397241169</c:v>
                </c:pt>
                <c:pt idx="8">
                  <c:v>57.007243530174826</c:v>
                </c:pt>
                <c:pt idx="9">
                  <c:v>55.541859548169164</c:v>
                </c:pt>
                <c:pt idx="10">
                  <c:v>53.787286142263916</c:v>
                </c:pt>
                <c:pt idx="11">
                  <c:v>51.81138088687832</c:v>
                </c:pt>
                <c:pt idx="12">
                  <c:v>49.66231128511197</c:v>
                </c:pt>
                <c:pt idx="13">
                  <c:v>47.37521350770422</c:v>
                </c:pt>
                <c:pt idx="14">
                  <c:v>44.97632011575938</c:v>
                </c:pt>
                <c:pt idx="15">
                  <c:v>42.48561229126623</c:v>
                </c:pt>
                <c:pt idx="16">
                  <c:v>39.918577310122785</c:v>
                </c:pt>
                <c:pt idx="17">
                  <c:v>37.28740467567859</c:v>
                </c:pt>
                <c:pt idx="18">
                  <c:v>34.60181951524518</c:v>
                </c:pt>
                <c:pt idx="19">
                  <c:v>31.869675401841278</c:v>
                </c:pt>
                <c:pt idx="20">
                  <c:v>29.097383902658606</c:v>
                </c:pt>
                <c:pt idx="21">
                  <c:v>26.290231014713434</c:v>
                </c:pt>
                <c:pt idx="22">
                  <c:v>23.45261377694892</c:v>
                </c:pt>
                <c:pt idx="23">
                  <c:v>20.588219603142058</c:v>
                </c:pt>
                <c:pt idx="24">
                  <c:v>17.70016388544101</c:v>
                </c:pt>
                <c:pt idx="25">
                  <c:v>14.7910967740438</c:v>
                </c:pt>
                <c:pt idx="26">
                  <c:v>11.863286898573909</c:v>
                </c:pt>
                <c:pt idx="27">
                  <c:v>8.91868763849561</c:v>
                </c:pt>
                <c:pt idx="28">
                  <c:v>5.958990043833632</c:v>
                </c:pt>
                <c:pt idx="29">
                  <c:v>2.985665441683799</c:v>
                </c:pt>
                <c:pt idx="30">
                  <c:v>0</c:v>
                </c:pt>
              </c:numCache>
            </c:numRef>
          </c:yVal>
          <c:smooth val="0"/>
        </c:ser>
        <c:axId val="64217957"/>
        <c:axId val="41090702"/>
      </c:scatterChart>
      <c:valAx>
        <c:axId val="2233393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Couple Utile moteur (Nm)</a:t>
                </a:r>
              </a:p>
            </c:rich>
          </c:tx>
          <c:layout>
            <c:manualLayout>
              <c:xMode val="factor"/>
              <c:yMode val="factor"/>
              <c:x val="-0.004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787652"/>
        <c:crosses val="autoZero"/>
        <c:crossBetween val="midCat"/>
        <c:dispUnits/>
      </c:valAx>
      <c:valAx>
        <c:axId val="6678765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Puissances (W)</a:t>
                </a:r>
              </a:p>
            </c:rich>
          </c:tx>
          <c:layout>
            <c:manualLayout>
              <c:xMode val="factor"/>
              <c:yMode val="factor"/>
              <c:x val="-0.00025"/>
              <c:y val="0.00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333931"/>
        <c:crosses val="autoZero"/>
        <c:crossBetween val="midCat"/>
        <c:dispUnits/>
      </c:valAx>
      <c:valAx>
        <c:axId val="64217957"/>
        <c:scaling>
          <c:orientation val="minMax"/>
        </c:scaling>
        <c:axPos val="b"/>
        <c:delete val="1"/>
        <c:majorTickMark val="out"/>
        <c:minorTickMark val="none"/>
        <c:tickLblPos val="nextTo"/>
        <c:crossAx val="41090702"/>
        <c:crosses val="max"/>
        <c:crossBetween val="midCat"/>
        <c:dispUnits/>
      </c:valAx>
      <c:valAx>
        <c:axId val="41090702"/>
        <c:scaling>
          <c:orientation val="minMax"/>
        </c:scaling>
        <c:axPos val="l"/>
        <c:title>
          <c:tx>
            <c:rich>
              <a:bodyPr vert="horz" rot="-5400000" anchor="ctr"/>
              <a:lstStyle/>
              <a:p>
                <a:pPr algn="ctr">
                  <a:defRPr/>
                </a:pPr>
                <a:r>
                  <a:rPr lang="en-US" cap="none" sz="1000" b="1" i="0" u="none" baseline="0">
                    <a:solidFill>
                      <a:srgbClr val="008000"/>
                    </a:solidFill>
                    <a:latin typeface="Calibri"/>
                    <a:ea typeface="Calibri"/>
                    <a:cs typeface="Calibri"/>
                  </a:rPr>
                  <a:t>Rendement (%)</a:t>
                </a:r>
              </a:p>
            </c:rich>
          </c:tx>
          <c:layout>
            <c:manualLayout>
              <c:xMode val="factor"/>
              <c:yMode val="factor"/>
              <c:x val="-0.00275"/>
              <c:y val="0.00225"/>
            </c:manualLayout>
          </c:layout>
          <c:overlay val="0"/>
          <c:spPr>
            <a:noFill/>
            <a:ln w="3175">
              <a:noFill/>
            </a:ln>
          </c:spPr>
        </c:title>
        <c:delete val="0"/>
        <c:numFmt formatCode="General" sourceLinked="1"/>
        <c:majorTickMark val="out"/>
        <c:minorTickMark val="none"/>
        <c:tickLblPos val="nextTo"/>
        <c:spPr>
          <a:ln w="12700">
            <a:solidFill>
              <a:srgbClr val="339966"/>
            </a:solidFill>
          </a:ln>
        </c:spPr>
        <c:txPr>
          <a:bodyPr/>
          <a:lstStyle/>
          <a:p>
            <a:pPr>
              <a:defRPr lang="en-US" cap="none" sz="1000" b="0" i="0" u="none" baseline="0">
                <a:solidFill>
                  <a:srgbClr val="339966"/>
                </a:solidFill>
                <a:latin typeface="Calibri"/>
                <a:ea typeface="Calibri"/>
                <a:cs typeface="Calibri"/>
              </a:defRPr>
            </a:pPr>
          </a:p>
        </c:txPr>
        <c:crossAx val="64217957"/>
        <c:crosses val="max"/>
        <c:crossBetween val="midCat"/>
        <c:dispUnits/>
      </c:valAx>
      <c:spPr>
        <a:solidFill>
          <a:srgbClr val="FFFFFF"/>
        </a:solidFill>
        <a:ln w="3175">
          <a:noFill/>
        </a:ln>
      </c:spPr>
    </c:plotArea>
    <c:legend>
      <c:legendPos val="t"/>
      <c:legendEntry>
        <c:idx val="0"/>
        <c:txPr>
          <a:bodyPr vert="horz" rot="0"/>
          <a:lstStyle/>
          <a:p>
            <a:pPr>
              <a:defRPr lang="en-US" cap="none" sz="1000" b="0" i="0" u="none" baseline="0">
                <a:solidFill>
                  <a:srgbClr val="0066CC"/>
                </a:solidFill>
                <a:latin typeface="Calibri"/>
                <a:ea typeface="Calibri"/>
                <a:cs typeface="Calibri"/>
              </a:defRPr>
            </a:pPr>
          </a:p>
        </c:txPr>
      </c:legendEntry>
      <c:legendEntry>
        <c:idx val="1"/>
        <c:txPr>
          <a:bodyPr vert="horz" rot="0"/>
          <a:lstStyle/>
          <a:p>
            <a:pPr>
              <a:defRPr lang="en-US" cap="none" sz="1000" b="0" i="0" u="none" baseline="0">
                <a:solidFill>
                  <a:srgbClr val="FF0000"/>
                </a:solidFill>
                <a:latin typeface="Calibri"/>
                <a:ea typeface="Calibri"/>
                <a:cs typeface="Calibri"/>
              </a:defRPr>
            </a:pPr>
          </a:p>
        </c:txPr>
      </c:legendEntry>
      <c:legendEntry>
        <c:idx val="2"/>
        <c:txPr>
          <a:bodyPr vert="horz" rot="0"/>
          <a:lstStyle/>
          <a:p>
            <a:pPr>
              <a:defRPr lang="en-US" cap="none" sz="1000" b="0" i="0" u="none" baseline="0">
                <a:solidFill>
                  <a:srgbClr val="339966"/>
                </a:solidFill>
                <a:latin typeface="Calibri"/>
                <a:ea typeface="Calibri"/>
                <a:cs typeface="Calibri"/>
              </a:defRPr>
            </a:pPr>
          </a:p>
        </c:txPr>
      </c:legendEntry>
      <c:layout>
        <c:manualLayout>
          <c:xMode val="edge"/>
          <c:yMode val="edge"/>
          <c:x val="0.28575"/>
          <c:y val="0.07775"/>
          <c:w val="0.42625"/>
          <c:h val="0.03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7"/>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87"/>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43625"/>
    <xdr:graphicFrame>
      <xdr:nvGraphicFramePr>
        <xdr:cNvPr id="1" name="Chart 1"/>
        <xdr:cNvGraphicFramePr/>
      </xdr:nvGraphicFramePr>
      <xdr:xfrm>
        <a:off x="832256400" y="832256400"/>
        <a:ext cx="9363075" cy="61436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43625"/>
    <xdr:graphicFrame>
      <xdr:nvGraphicFramePr>
        <xdr:cNvPr id="1" name="Shape 1025"/>
        <xdr:cNvGraphicFramePr/>
      </xdr:nvGraphicFramePr>
      <xdr:xfrm>
        <a:off x="832256400" y="832256400"/>
        <a:ext cx="9363075" cy="61436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Papi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48000" cap="flat" cmpd="thickThin" algn="ctr">
          <a:solidFill>
            <a:schemeClr val="phClr"/>
          </a:solidFill>
          <a:prstDash val="solid"/>
        </a:ln>
        <a:ln w="48500" cap="flat" cmpd="thickThin"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8"/>
  <sheetViews>
    <sheetView zoomScalePageLayoutView="0" workbookViewId="0" topLeftCell="A16">
      <selection activeCell="D37" sqref="D37"/>
    </sheetView>
  </sheetViews>
  <sheetFormatPr defaultColWidth="11.421875" defaultRowHeight="15"/>
  <cols>
    <col min="1" max="1" width="8.7109375" style="1" customWidth="1"/>
    <col min="2" max="2" width="8.00390625" style="1" customWidth="1"/>
    <col min="3" max="3" width="10.7109375" style="1" customWidth="1"/>
    <col min="4" max="4" width="10.7109375" style="0" customWidth="1"/>
    <col min="5" max="9" width="9.7109375" style="0" customWidth="1"/>
  </cols>
  <sheetData>
    <row r="1" spans="1:8" ht="49.5" customHeight="1">
      <c r="A1" s="30" t="s">
        <v>28</v>
      </c>
      <c r="B1" s="30"/>
      <c r="C1" s="31" t="s">
        <v>29</v>
      </c>
      <c r="D1" s="31"/>
      <c r="E1" s="28" t="s">
        <v>27</v>
      </c>
      <c r="F1" s="28"/>
      <c r="G1" s="28"/>
      <c r="H1" s="28"/>
    </row>
    <row r="2" spans="1:9" ht="30" customHeight="1">
      <c r="A2" s="18" t="s">
        <v>22</v>
      </c>
      <c r="B2" s="18" t="s">
        <v>21</v>
      </c>
      <c r="C2" s="19" t="s">
        <v>25</v>
      </c>
      <c r="D2" s="20" t="s">
        <v>26</v>
      </c>
      <c r="E2" s="28" t="s">
        <v>30</v>
      </c>
      <c r="F2" s="28"/>
      <c r="G2" s="27" t="s">
        <v>31</v>
      </c>
      <c r="H2" s="27"/>
      <c r="I2" s="17" t="s">
        <v>40</v>
      </c>
    </row>
    <row r="3" spans="1:9" ht="15">
      <c r="A3" s="18">
        <f>SLOPE(Mesures!F19:F29,Mesures!E19:E29)</f>
        <v>1.715979428323936E-05</v>
      </c>
      <c r="B3" s="18">
        <f>INTERCEPT(Mesures!F19:F29,Mesures!E19:E29)</f>
        <v>0.24582165582739515</v>
      </c>
      <c r="C3" s="21">
        <f>_a*KE</f>
        <v>3.7923037410011344E-07</v>
      </c>
      <c r="D3" s="21">
        <f>_b*KE</f>
        <v>0.0054326431286176305</v>
      </c>
      <c r="E3" s="29">
        <f>KE*Ualim/_RI-Cf0</f>
        <v>0.10506704231065438</v>
      </c>
      <c r="F3" s="29"/>
      <c r="G3" s="29">
        <f>CUmax/NB_pts</f>
        <v>0.003502234743688479</v>
      </c>
      <c r="H3" s="29"/>
      <c r="I3" s="9">
        <v>30</v>
      </c>
    </row>
    <row r="4" spans="3:4" ht="15">
      <c r="C4" s="3"/>
      <c r="D4" s="4"/>
    </row>
    <row r="5" spans="1:6" ht="35.25" customHeight="1">
      <c r="A5" s="2" t="s">
        <v>32</v>
      </c>
      <c r="B5" s="2" t="s">
        <v>39</v>
      </c>
      <c r="C5" s="22" t="s">
        <v>41</v>
      </c>
      <c r="D5" s="2" t="s">
        <v>43</v>
      </c>
      <c r="E5" s="2" t="s">
        <v>45</v>
      </c>
      <c r="F5" s="23" t="s">
        <v>46</v>
      </c>
    </row>
    <row r="6" spans="1:6" ht="15">
      <c r="A6" s="9" t="s">
        <v>33</v>
      </c>
      <c r="B6" s="9" t="s">
        <v>38</v>
      </c>
      <c r="C6" s="3" t="s">
        <v>42</v>
      </c>
      <c r="D6" s="9" t="s">
        <v>44</v>
      </c>
      <c r="E6" s="9" t="s">
        <v>44</v>
      </c>
      <c r="F6" s="9" t="s">
        <v>47</v>
      </c>
    </row>
    <row r="7" spans="1:6" ht="15">
      <c r="A7" s="1">
        <v>0</v>
      </c>
      <c r="B7" s="25">
        <f aca="true" t="shared" si="0" ref="B7:B37">30*KE/(KE*KE*PI()+30*_RI*_c)*(Ualim-(_RI/KE*(Cf0+A7)))</f>
        <v>2039.142324405462</v>
      </c>
      <c r="C7" s="24">
        <f aca="true" t="shared" si="1" ref="C7:C37">(A7+_c*B7+Cf0)/KE</f>
        <v>0.28081291862843943</v>
      </c>
      <c r="D7" s="4">
        <f>A7*PI()*B7/30</f>
        <v>0</v>
      </c>
      <c r="E7" s="9">
        <f aca="true" t="shared" si="2" ref="E7:E37">Ualim*C7</f>
        <v>1.4040645931421971</v>
      </c>
      <c r="F7" s="9">
        <f>100*D7/E7</f>
        <v>0</v>
      </c>
    </row>
    <row r="8" spans="1:6" ht="15" customHeight="1">
      <c r="A8" s="1">
        <f aca="true" t="shared" si="3" ref="A8:A37">A7+Inc_CU</f>
        <v>0.003502234743688479</v>
      </c>
      <c r="B8" s="25">
        <f t="shared" si="0"/>
        <v>1971.1709135919466</v>
      </c>
      <c r="C8" s="24">
        <f t="shared" si="1"/>
        <v>0.4381191546741581</v>
      </c>
      <c r="D8" s="9">
        <f aca="true" t="shared" si="4" ref="D8:D37">A8*PI()*B8/30</f>
        <v>0.7229331707847977</v>
      </c>
      <c r="E8" s="9">
        <f t="shared" si="2"/>
        <v>2.1905957733707906</v>
      </c>
      <c r="F8" s="9">
        <f aca="true" t="shared" si="5" ref="F8:F37">100*D8/E8</f>
        <v>33.00166920674646</v>
      </c>
    </row>
    <row r="9" spans="1:6" ht="15" customHeight="1">
      <c r="A9" s="9">
        <f t="shared" si="3"/>
        <v>0.007004469487376958</v>
      </c>
      <c r="B9" s="25">
        <f t="shared" si="0"/>
        <v>1903.1995027784312</v>
      </c>
      <c r="C9" s="24">
        <f t="shared" si="1"/>
        <v>0.5954253907198769</v>
      </c>
      <c r="D9" s="9">
        <f t="shared" si="4"/>
        <v>1.3960088815154714</v>
      </c>
      <c r="E9" s="9">
        <f t="shared" si="2"/>
        <v>2.9771269535993845</v>
      </c>
      <c r="F9" s="9">
        <f t="shared" si="5"/>
        <v>46.89114381997311</v>
      </c>
    </row>
    <row r="10" spans="1:6" ht="15">
      <c r="A10" s="9">
        <f t="shared" si="3"/>
        <v>0.010506704231065438</v>
      </c>
      <c r="B10" s="25">
        <f t="shared" si="0"/>
        <v>1835.2280919649158</v>
      </c>
      <c r="C10" s="24">
        <f t="shared" si="1"/>
        <v>0.7527316267655956</v>
      </c>
      <c r="D10" s="9">
        <f t="shared" si="4"/>
        <v>2.019227132192021</v>
      </c>
      <c r="E10" s="9">
        <f t="shared" si="2"/>
        <v>3.763658133827978</v>
      </c>
      <c r="F10" s="9">
        <f t="shared" si="5"/>
        <v>53.65065211537388</v>
      </c>
    </row>
    <row r="11" spans="1:6" ht="15">
      <c r="A11" s="9">
        <f t="shared" si="3"/>
        <v>0.014008938974753917</v>
      </c>
      <c r="B11" s="25">
        <f t="shared" si="0"/>
        <v>1767.2566811514002</v>
      </c>
      <c r="C11" s="24">
        <f t="shared" si="1"/>
        <v>0.9100378628113142</v>
      </c>
      <c r="D11" s="9">
        <f t="shared" si="4"/>
        <v>2.5925879228144466</v>
      </c>
      <c r="E11" s="9">
        <f t="shared" si="2"/>
        <v>4.550189314056571</v>
      </c>
      <c r="F11" s="9">
        <f t="shared" si="5"/>
        <v>56.97758365361529</v>
      </c>
    </row>
    <row r="12" spans="1:6" ht="15">
      <c r="A12" s="9">
        <f t="shared" si="3"/>
        <v>0.017511173718442397</v>
      </c>
      <c r="B12" s="25">
        <f t="shared" si="0"/>
        <v>1699.2852703378849</v>
      </c>
      <c r="C12" s="24">
        <f t="shared" si="1"/>
        <v>1.0673440988570329</v>
      </c>
      <c r="D12" s="9">
        <f t="shared" si="4"/>
        <v>3.1160912533827485</v>
      </c>
      <c r="E12" s="9">
        <f t="shared" si="2"/>
        <v>5.3367204942851645</v>
      </c>
      <c r="F12" s="9">
        <f t="shared" si="5"/>
        <v>58.38962817557374</v>
      </c>
    </row>
    <row r="13" spans="1:6" ht="15">
      <c r="A13" s="9">
        <f t="shared" si="3"/>
        <v>0.021013408462130876</v>
      </c>
      <c r="B13" s="25">
        <f t="shared" si="0"/>
        <v>1631.3138595243697</v>
      </c>
      <c r="C13" s="24">
        <f t="shared" si="1"/>
        <v>1.2246503349027518</v>
      </c>
      <c r="D13" s="9">
        <f t="shared" si="4"/>
        <v>3.589737123896927</v>
      </c>
      <c r="E13" s="9">
        <f t="shared" si="2"/>
        <v>6.123251674513758</v>
      </c>
      <c r="F13" s="9">
        <f t="shared" si="5"/>
        <v>58.62468692636229</v>
      </c>
    </row>
    <row r="14" spans="1:6" ht="15">
      <c r="A14" s="9">
        <f t="shared" si="3"/>
        <v>0.024515643205819355</v>
      </c>
      <c r="B14" s="25">
        <f t="shared" si="0"/>
        <v>1563.3424487108543</v>
      </c>
      <c r="C14" s="24">
        <f t="shared" si="1"/>
        <v>1.3819565709484702</v>
      </c>
      <c r="D14" s="9">
        <f t="shared" si="4"/>
        <v>4.013525534356981</v>
      </c>
      <c r="E14" s="9">
        <f t="shared" si="2"/>
        <v>6.909782854742351</v>
      </c>
      <c r="F14" s="9">
        <f t="shared" si="5"/>
        <v>58.08468397241169</v>
      </c>
    </row>
    <row r="15" spans="1:6" ht="15">
      <c r="A15" s="9">
        <f t="shared" si="3"/>
        <v>0.028017877949507834</v>
      </c>
      <c r="B15" s="25">
        <f t="shared" si="0"/>
        <v>1495.371037897339</v>
      </c>
      <c r="C15" s="24">
        <f t="shared" si="1"/>
        <v>1.539262806994189</v>
      </c>
      <c r="D15" s="9">
        <f t="shared" si="4"/>
        <v>4.387456484762911</v>
      </c>
      <c r="E15" s="9">
        <f t="shared" si="2"/>
        <v>7.6963140349709445</v>
      </c>
      <c r="F15" s="9">
        <f t="shared" si="5"/>
        <v>57.007243530174826</v>
      </c>
    </row>
    <row r="16" spans="1:6" ht="15">
      <c r="A16" s="9">
        <f t="shared" si="3"/>
        <v>0.031520112693196316</v>
      </c>
      <c r="B16" s="25">
        <f t="shared" si="0"/>
        <v>1427.3996270838234</v>
      </c>
      <c r="C16" s="24">
        <f t="shared" si="1"/>
        <v>1.6965690430399079</v>
      </c>
      <c r="D16" s="9">
        <f t="shared" si="4"/>
        <v>4.711529975114717</v>
      </c>
      <c r="E16" s="9">
        <f t="shared" si="2"/>
        <v>8.48284521519954</v>
      </c>
      <c r="F16" s="9">
        <f t="shared" si="5"/>
        <v>55.541859548169164</v>
      </c>
    </row>
    <row r="17" spans="1:6" ht="15">
      <c r="A17" s="9">
        <f t="shared" si="3"/>
        <v>0.035022347436884795</v>
      </c>
      <c r="B17" s="25">
        <f t="shared" si="0"/>
        <v>1359.428216270308</v>
      </c>
      <c r="C17" s="24">
        <f t="shared" si="1"/>
        <v>1.8538752790856263</v>
      </c>
      <c r="D17" s="9">
        <f t="shared" si="4"/>
        <v>4.985746005412398</v>
      </c>
      <c r="E17" s="9">
        <f t="shared" si="2"/>
        <v>9.269376395428132</v>
      </c>
      <c r="F17" s="9">
        <f t="shared" si="5"/>
        <v>53.787286142263916</v>
      </c>
    </row>
    <row r="18" spans="1:6" ht="15">
      <c r="A18" s="9">
        <f t="shared" si="3"/>
        <v>0.03852458218057327</v>
      </c>
      <c r="B18" s="25">
        <f t="shared" si="0"/>
        <v>1291.4568054567926</v>
      </c>
      <c r="C18" s="24">
        <f t="shared" si="1"/>
        <v>2.0111815151313452</v>
      </c>
      <c r="D18" s="9">
        <f t="shared" si="4"/>
        <v>5.210104575655957</v>
      </c>
      <c r="E18" s="9">
        <f t="shared" si="2"/>
        <v>10.055907575656725</v>
      </c>
      <c r="F18" s="9">
        <f t="shared" si="5"/>
        <v>51.81138088687832</v>
      </c>
    </row>
    <row r="19" spans="1:6" ht="15">
      <c r="A19" s="9">
        <f t="shared" si="3"/>
        <v>0.04202681692426175</v>
      </c>
      <c r="B19" s="25">
        <f t="shared" si="0"/>
        <v>1223.485394643277</v>
      </c>
      <c r="C19" s="24">
        <f t="shared" si="1"/>
        <v>2.168487751177064</v>
      </c>
      <c r="D19" s="9">
        <f t="shared" si="4"/>
        <v>5.384605685845389</v>
      </c>
      <c r="E19" s="9">
        <f t="shared" si="2"/>
        <v>10.84243875588532</v>
      </c>
      <c r="F19" s="9">
        <f t="shared" si="5"/>
        <v>49.66231128511197</v>
      </c>
    </row>
    <row r="20" spans="1:6" ht="15">
      <c r="A20" s="9">
        <f t="shared" si="3"/>
        <v>0.04552905166795023</v>
      </c>
      <c r="B20" s="25">
        <f t="shared" si="0"/>
        <v>1155.5139838297619</v>
      </c>
      <c r="C20" s="24">
        <f t="shared" si="1"/>
        <v>2.3257939872227826</v>
      </c>
      <c r="D20" s="9">
        <f t="shared" si="4"/>
        <v>5.509249335980701</v>
      </c>
      <c r="E20" s="9">
        <f t="shared" si="2"/>
        <v>11.628969936113913</v>
      </c>
      <c r="F20" s="9">
        <f t="shared" si="5"/>
        <v>47.37521350770422</v>
      </c>
    </row>
    <row r="21" spans="1:6" ht="15">
      <c r="A21" s="9">
        <f t="shared" si="3"/>
        <v>0.04903128641163871</v>
      </c>
      <c r="B21" s="25">
        <f t="shared" si="0"/>
        <v>1087.5425730162463</v>
      </c>
      <c r="C21" s="24">
        <f t="shared" si="1"/>
        <v>2.483100223268501</v>
      </c>
      <c r="D21" s="9">
        <f t="shared" si="4"/>
        <v>5.584035526061885</v>
      </c>
      <c r="E21" s="9">
        <f t="shared" si="2"/>
        <v>12.415501116342504</v>
      </c>
      <c r="F21" s="9">
        <f t="shared" si="5"/>
        <v>44.97632011575938</v>
      </c>
    </row>
    <row r="22" spans="1:6" ht="15">
      <c r="A22" s="9">
        <f t="shared" si="3"/>
        <v>0.05253352115532719</v>
      </c>
      <c r="B22" s="25">
        <f t="shared" si="0"/>
        <v>1019.571162202731</v>
      </c>
      <c r="C22" s="24">
        <f t="shared" si="1"/>
        <v>2.64040645931422</v>
      </c>
      <c r="D22" s="9">
        <f t="shared" si="4"/>
        <v>5.6089642560889486</v>
      </c>
      <c r="E22" s="9">
        <f t="shared" si="2"/>
        <v>13.202032296571101</v>
      </c>
      <c r="F22" s="9">
        <f t="shared" si="5"/>
        <v>42.48561229126623</v>
      </c>
    </row>
    <row r="23" spans="1:6" ht="15">
      <c r="A23" s="9">
        <f t="shared" si="3"/>
        <v>0.05603575589901567</v>
      </c>
      <c r="B23" s="25">
        <f t="shared" si="0"/>
        <v>951.5997513892156</v>
      </c>
      <c r="C23" s="24">
        <f t="shared" si="1"/>
        <v>2.7977126953599387</v>
      </c>
      <c r="D23" s="9">
        <f t="shared" si="4"/>
        <v>5.584035526061886</v>
      </c>
      <c r="E23" s="9">
        <f t="shared" si="2"/>
        <v>13.988563476799694</v>
      </c>
      <c r="F23" s="9">
        <f t="shared" si="5"/>
        <v>39.918577310122785</v>
      </c>
    </row>
    <row r="24" spans="1:6" ht="15">
      <c r="A24" s="9">
        <f t="shared" si="3"/>
        <v>0.059537990642704146</v>
      </c>
      <c r="B24" s="25">
        <f t="shared" si="0"/>
        <v>883.6283405757003</v>
      </c>
      <c r="C24" s="24">
        <f t="shared" si="1"/>
        <v>2.9550189314056565</v>
      </c>
      <c r="D24" s="9">
        <f t="shared" si="4"/>
        <v>5.509249335980701</v>
      </c>
      <c r="E24" s="9">
        <f t="shared" si="2"/>
        <v>14.775094657028284</v>
      </c>
      <c r="F24" s="9">
        <f t="shared" si="5"/>
        <v>37.28740467567859</v>
      </c>
    </row>
    <row r="25" spans="1:6" ht="15">
      <c r="A25" s="9">
        <f t="shared" si="3"/>
        <v>0.06304022538639263</v>
      </c>
      <c r="B25" s="25">
        <f t="shared" si="0"/>
        <v>815.6569297621846</v>
      </c>
      <c r="C25" s="24">
        <f t="shared" si="1"/>
        <v>3.1123251674513766</v>
      </c>
      <c r="D25" s="9">
        <f t="shared" si="4"/>
        <v>5.384605685845389</v>
      </c>
      <c r="E25" s="9">
        <f t="shared" si="2"/>
        <v>15.561625837256884</v>
      </c>
      <c r="F25" s="9">
        <f t="shared" si="5"/>
        <v>34.60181951524518</v>
      </c>
    </row>
    <row r="26" spans="1:6" ht="15">
      <c r="A26" s="9">
        <f t="shared" si="3"/>
        <v>0.06654246013008111</v>
      </c>
      <c r="B26" s="25">
        <f t="shared" si="0"/>
        <v>747.6855189486693</v>
      </c>
      <c r="C26" s="24">
        <f t="shared" si="1"/>
        <v>3.269631403497095</v>
      </c>
      <c r="D26" s="9">
        <f t="shared" si="4"/>
        <v>5.210104575655956</v>
      </c>
      <c r="E26" s="9">
        <f t="shared" si="2"/>
        <v>16.348157017485473</v>
      </c>
      <c r="F26" s="9">
        <f t="shared" si="5"/>
        <v>31.869675401841278</v>
      </c>
    </row>
    <row r="27" spans="1:6" ht="15">
      <c r="A27" s="9">
        <f t="shared" si="3"/>
        <v>0.07004469487376959</v>
      </c>
      <c r="B27" s="25">
        <f t="shared" si="0"/>
        <v>679.7141081351538</v>
      </c>
      <c r="C27" s="24">
        <f t="shared" si="1"/>
        <v>3.426937639542813</v>
      </c>
      <c r="D27" s="9">
        <f t="shared" si="4"/>
        <v>4.9857460054123965</v>
      </c>
      <c r="E27" s="9">
        <f t="shared" si="2"/>
        <v>17.134688197714066</v>
      </c>
      <c r="F27" s="9">
        <f t="shared" si="5"/>
        <v>29.097383902658606</v>
      </c>
    </row>
    <row r="28" spans="1:6" ht="15">
      <c r="A28" s="9">
        <f t="shared" si="3"/>
        <v>0.07354692961745807</v>
      </c>
      <c r="B28" s="25">
        <f t="shared" si="0"/>
        <v>611.7426973216385</v>
      </c>
      <c r="C28" s="24">
        <f t="shared" si="1"/>
        <v>3.584243875588532</v>
      </c>
      <c r="D28" s="9">
        <f t="shared" si="4"/>
        <v>4.711529975114716</v>
      </c>
      <c r="E28" s="9">
        <f t="shared" si="2"/>
        <v>17.921219377942663</v>
      </c>
      <c r="F28" s="9">
        <f t="shared" si="5"/>
        <v>26.290231014713434</v>
      </c>
    </row>
    <row r="29" spans="1:6" ht="15">
      <c r="A29" s="9">
        <f t="shared" si="3"/>
        <v>0.07704916436114655</v>
      </c>
      <c r="B29" s="25">
        <f t="shared" si="0"/>
        <v>543.7712865081231</v>
      </c>
      <c r="C29" s="24">
        <f t="shared" si="1"/>
        <v>3.741550111634251</v>
      </c>
      <c r="D29" s="9">
        <f t="shared" si="4"/>
        <v>4.38745648476291</v>
      </c>
      <c r="E29" s="9">
        <f t="shared" si="2"/>
        <v>18.707750558171256</v>
      </c>
      <c r="F29" s="9">
        <f t="shared" si="5"/>
        <v>23.45261377694892</v>
      </c>
    </row>
    <row r="30" spans="1:6" ht="15">
      <c r="A30" s="9">
        <f t="shared" si="3"/>
        <v>0.08055139910483503</v>
      </c>
      <c r="B30" s="25">
        <f t="shared" si="0"/>
        <v>475.79987569460764</v>
      </c>
      <c r="C30" s="24">
        <f t="shared" si="1"/>
        <v>3.898856347679969</v>
      </c>
      <c r="D30" s="9">
        <f t="shared" si="4"/>
        <v>4.01352553435698</v>
      </c>
      <c r="E30" s="9">
        <f t="shared" si="2"/>
        <v>19.494281738399845</v>
      </c>
      <c r="F30" s="9">
        <f t="shared" si="5"/>
        <v>20.588219603142058</v>
      </c>
    </row>
    <row r="31" spans="1:6" ht="15">
      <c r="A31" s="9">
        <f t="shared" si="3"/>
        <v>0.0840536338485235</v>
      </c>
      <c r="B31" s="25">
        <f t="shared" si="0"/>
        <v>407.8284648810923</v>
      </c>
      <c r="C31" s="24">
        <f t="shared" si="1"/>
        <v>4.056162583725688</v>
      </c>
      <c r="D31" s="9">
        <f t="shared" si="4"/>
        <v>3.589737123896926</v>
      </c>
      <c r="E31" s="9">
        <f t="shared" si="2"/>
        <v>20.28081291862844</v>
      </c>
      <c r="F31" s="9">
        <f t="shared" si="5"/>
        <v>17.70016388544101</v>
      </c>
    </row>
    <row r="32" spans="1:6" ht="15">
      <c r="A32" s="9">
        <f t="shared" si="3"/>
        <v>0.08755586859221198</v>
      </c>
      <c r="B32" s="25">
        <f t="shared" si="0"/>
        <v>339.857054067577</v>
      </c>
      <c r="C32" s="24">
        <f t="shared" si="1"/>
        <v>4.213468819771407</v>
      </c>
      <c r="D32" s="9">
        <f t="shared" si="4"/>
        <v>3.1160912533827494</v>
      </c>
      <c r="E32" s="9">
        <f t="shared" si="2"/>
        <v>21.067344098857035</v>
      </c>
      <c r="F32" s="9">
        <f t="shared" si="5"/>
        <v>14.7910967740438</v>
      </c>
    </row>
    <row r="33" spans="1:6" ht="15">
      <c r="A33" s="9">
        <f t="shared" si="3"/>
        <v>0.09105810333590046</v>
      </c>
      <c r="B33" s="25">
        <f t="shared" si="0"/>
        <v>271.8856432540617</v>
      </c>
      <c r="C33" s="24">
        <f t="shared" si="1"/>
        <v>4.370775055817126</v>
      </c>
      <c r="D33" s="9">
        <f t="shared" si="4"/>
        <v>2.592587922814448</v>
      </c>
      <c r="E33" s="9">
        <f t="shared" si="2"/>
        <v>21.85387527908563</v>
      </c>
      <c r="F33" s="9">
        <f t="shared" si="5"/>
        <v>11.863286898573909</v>
      </c>
    </row>
    <row r="34" spans="1:6" ht="15">
      <c r="A34" s="9">
        <f t="shared" si="3"/>
        <v>0.09456033807958894</v>
      </c>
      <c r="B34" s="25">
        <f t="shared" si="0"/>
        <v>203.91423244054596</v>
      </c>
      <c r="C34" s="24">
        <f t="shared" si="1"/>
        <v>4.528081291862844</v>
      </c>
      <c r="D34" s="9">
        <f t="shared" si="4"/>
        <v>2.019227132192019</v>
      </c>
      <c r="E34" s="9">
        <f t="shared" si="2"/>
        <v>22.64040645931422</v>
      </c>
      <c r="F34" s="9">
        <f t="shared" si="5"/>
        <v>8.91868763849561</v>
      </c>
    </row>
    <row r="35" spans="1:6" ht="15">
      <c r="A35" s="9">
        <f t="shared" si="3"/>
        <v>0.09806257282327742</v>
      </c>
      <c r="B35" s="25">
        <f t="shared" si="0"/>
        <v>135.94282162703064</v>
      </c>
      <c r="C35" s="24">
        <f t="shared" si="1"/>
        <v>4.685387527908563</v>
      </c>
      <c r="D35" s="9">
        <f t="shared" si="4"/>
        <v>1.3960088815154699</v>
      </c>
      <c r="E35" s="9">
        <f t="shared" si="2"/>
        <v>23.426937639542814</v>
      </c>
      <c r="F35" s="9">
        <f t="shared" si="5"/>
        <v>5.958990043833632</v>
      </c>
    </row>
    <row r="36" spans="1:6" ht="15">
      <c r="A36" s="9">
        <f t="shared" si="3"/>
        <v>0.1015648075669659</v>
      </c>
      <c r="B36" s="25">
        <f t="shared" si="0"/>
        <v>67.97141081351532</v>
      </c>
      <c r="C36" s="24">
        <f t="shared" si="1"/>
        <v>4.842693763954282</v>
      </c>
      <c r="D36" s="9">
        <f t="shared" si="4"/>
        <v>0.7229331707847969</v>
      </c>
      <c r="E36" s="9">
        <f t="shared" si="2"/>
        <v>24.213468819771407</v>
      </c>
      <c r="F36" s="9">
        <f t="shared" si="5"/>
        <v>2.985665441683799</v>
      </c>
    </row>
    <row r="37" spans="1:6" ht="15">
      <c r="A37" s="9">
        <f t="shared" si="3"/>
        <v>0.10506704231065438</v>
      </c>
      <c r="B37" s="25">
        <f t="shared" si="0"/>
        <v>0</v>
      </c>
      <c r="C37" s="24">
        <f t="shared" si="1"/>
        <v>5</v>
      </c>
      <c r="D37" s="9">
        <f t="shared" si="4"/>
        <v>0</v>
      </c>
      <c r="E37" s="9">
        <f t="shared" si="2"/>
        <v>25</v>
      </c>
      <c r="F37" s="9">
        <f t="shared" si="5"/>
        <v>0</v>
      </c>
    </row>
    <row r="38" ht="15">
      <c r="F38" s="9"/>
    </row>
  </sheetData>
  <sheetProtection password="C70D" sheet="1"/>
  <mergeCells count="7">
    <mergeCell ref="G2:H2"/>
    <mergeCell ref="E1:H1"/>
    <mergeCell ref="G3:H3"/>
    <mergeCell ref="A1:B1"/>
    <mergeCell ref="C1:D1"/>
    <mergeCell ref="E2:F2"/>
    <mergeCell ref="E3:F3"/>
  </mergeCells>
  <conditionalFormatting sqref="H9">
    <cfRule type="iconSet" priority="1" dxfId="0">
      <iconSet iconSet="3Arrows">
        <cfvo type="percent" val="0"/>
        <cfvo type="percent" val="33"/>
        <cfvo type="percent" val="67"/>
      </iconSet>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6"/>
  <sheetViews>
    <sheetView zoomScalePageLayoutView="0" workbookViewId="0" topLeftCell="A1">
      <selection activeCell="B5" sqref="B5"/>
    </sheetView>
  </sheetViews>
  <sheetFormatPr defaultColWidth="11.421875" defaultRowHeight="15"/>
  <cols>
    <col min="1" max="1" width="30.7109375" style="0" customWidth="1"/>
    <col min="2" max="2" width="9.421875" style="0" customWidth="1"/>
  </cols>
  <sheetData>
    <row r="1" spans="1:3" ht="21">
      <c r="A1" s="39" t="s">
        <v>5</v>
      </c>
      <c r="B1" s="39"/>
      <c r="C1" s="39"/>
    </row>
    <row r="2" spans="1:3" ht="18.75">
      <c r="A2" s="26" t="s">
        <v>8</v>
      </c>
      <c r="B2" s="47">
        <f>(30*_E1)/(PI()*_NE1)</f>
        <v>0.0220999370878544</v>
      </c>
      <c r="C2" s="45" t="s">
        <v>6</v>
      </c>
    </row>
    <row r="3" spans="1:3" ht="18.75">
      <c r="A3" s="26" t="s">
        <v>9</v>
      </c>
      <c r="B3" s="48">
        <f>_RI</f>
        <v>1</v>
      </c>
      <c r="C3" s="46" t="s">
        <v>7</v>
      </c>
    </row>
    <row r="4" spans="1:3" ht="15">
      <c r="A4" s="26" t="s">
        <v>24</v>
      </c>
      <c r="B4" s="44">
        <v>5</v>
      </c>
      <c r="C4" s="45" t="s">
        <v>23</v>
      </c>
    </row>
    <row r="5" spans="1:3" ht="15">
      <c r="A5" s="26" t="s">
        <v>34</v>
      </c>
      <c r="B5" s="49">
        <f>_c</f>
        <v>3.7923037410011344E-07</v>
      </c>
      <c r="C5" s="45" t="s">
        <v>37</v>
      </c>
    </row>
    <row r="6" spans="1:3" ht="15">
      <c r="A6" s="26" t="s">
        <v>35</v>
      </c>
      <c r="B6" s="45">
        <f>Cf0</f>
        <v>0.0054326431286176305</v>
      </c>
      <c r="C6" s="45" t="s">
        <v>36</v>
      </c>
    </row>
  </sheetData>
  <sheetProtection password="C70D" sheet="1" objects="1" scenarios="1"/>
  <mergeCells count="1">
    <mergeCell ref="A1:C1"/>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I31"/>
  <sheetViews>
    <sheetView showGridLines="0" showRowColHeaders="0" tabSelected="1" zoomScalePageLayoutView="0" workbookViewId="0" topLeftCell="A1">
      <selection activeCell="J8" sqref="J8"/>
    </sheetView>
  </sheetViews>
  <sheetFormatPr defaultColWidth="11.421875" defaultRowHeight="15"/>
  <cols>
    <col min="5" max="5" width="12.140625" style="0" customWidth="1"/>
  </cols>
  <sheetData>
    <row r="1" spans="1:9" ht="24">
      <c r="A1" s="10"/>
      <c r="B1" s="39" t="s">
        <v>11</v>
      </c>
      <c r="C1" s="39"/>
      <c r="D1" s="39"/>
      <c r="E1" s="39"/>
      <c r="F1" s="39"/>
      <c r="G1" s="39"/>
      <c r="H1" s="39"/>
      <c r="I1" s="10"/>
    </row>
    <row r="2" spans="1:9" ht="21" customHeight="1">
      <c r="A2" s="10"/>
      <c r="B2" s="40" t="s">
        <v>13</v>
      </c>
      <c r="C2" s="40"/>
      <c r="D2" s="40"/>
      <c r="E2" s="40"/>
      <c r="F2" s="40"/>
      <c r="G2" s="40"/>
      <c r="H2" s="40"/>
      <c r="I2" s="10"/>
    </row>
    <row r="3" spans="1:9" ht="21" customHeight="1">
      <c r="A3" s="10"/>
      <c r="B3" s="32" t="s">
        <v>12</v>
      </c>
      <c r="C3" s="32"/>
      <c r="D3" s="42"/>
      <c r="E3" s="5">
        <v>1</v>
      </c>
      <c r="F3" s="11"/>
      <c r="G3" s="12"/>
      <c r="H3" s="13"/>
      <c r="I3" s="10"/>
    </row>
    <row r="4" spans="1:9" ht="15">
      <c r="A4" s="10"/>
      <c r="B4" s="41"/>
      <c r="C4" s="41"/>
      <c r="D4" s="41"/>
      <c r="E4" s="41"/>
      <c r="F4" s="41"/>
      <c r="G4" s="14"/>
      <c r="H4" s="10"/>
      <c r="I4" s="10"/>
    </row>
    <row r="5" spans="1:9" ht="30" customHeight="1">
      <c r="A5" s="10"/>
      <c r="B5" s="33" t="s">
        <v>14</v>
      </c>
      <c r="C5" s="34"/>
      <c r="D5" s="34"/>
      <c r="E5" s="34"/>
      <c r="F5" s="34"/>
      <c r="G5" s="34"/>
      <c r="H5" s="34"/>
      <c r="I5" s="10"/>
    </row>
    <row r="6" spans="1:9" ht="79.5" customHeight="1">
      <c r="A6" s="10"/>
      <c r="B6" s="35" t="s">
        <v>2</v>
      </c>
      <c r="C6" s="35"/>
      <c r="D6" s="35"/>
      <c r="E6" s="35"/>
      <c r="F6" s="35"/>
      <c r="G6" s="35"/>
      <c r="H6" s="35"/>
      <c r="I6" s="10"/>
    </row>
    <row r="7" spans="1:9" ht="21" customHeight="1">
      <c r="A7" s="10"/>
      <c r="B7" s="32" t="s">
        <v>3</v>
      </c>
      <c r="C7" s="32"/>
      <c r="D7" s="32"/>
      <c r="E7" s="32"/>
      <c r="F7" s="32"/>
      <c r="G7" s="5">
        <v>2.3143</v>
      </c>
      <c r="H7" s="10"/>
      <c r="I7" s="10"/>
    </row>
    <row r="8" spans="1:9" ht="21" customHeight="1">
      <c r="A8" s="10"/>
      <c r="B8" s="32" t="s">
        <v>4</v>
      </c>
      <c r="C8" s="32"/>
      <c r="D8" s="32"/>
      <c r="E8" s="32"/>
      <c r="F8" s="32"/>
      <c r="G8" s="5">
        <v>1000</v>
      </c>
      <c r="H8" s="10"/>
      <c r="I8" s="10"/>
    </row>
    <row r="9" spans="1:9" ht="20.25" customHeight="1">
      <c r="A9" s="10"/>
      <c r="B9" s="10"/>
      <c r="C9" s="10"/>
      <c r="D9" s="10"/>
      <c r="E9" s="10"/>
      <c r="F9" s="10"/>
      <c r="G9" s="10"/>
      <c r="H9" s="10"/>
      <c r="I9" s="10"/>
    </row>
    <row r="10" spans="1:9" ht="30" customHeight="1">
      <c r="A10" s="10"/>
      <c r="B10" s="43" t="s">
        <v>10</v>
      </c>
      <c r="C10" s="43"/>
      <c r="D10" s="43"/>
      <c r="E10" s="43"/>
      <c r="F10" s="43"/>
      <c r="G10" s="43"/>
      <c r="H10" s="43"/>
      <c r="I10" s="10"/>
    </row>
    <row r="11" spans="1:9" ht="81.75" customHeight="1">
      <c r="A11" s="10"/>
      <c r="B11" s="38" t="s">
        <v>19</v>
      </c>
      <c r="C11" s="38"/>
      <c r="D11" s="38"/>
      <c r="E11" s="38"/>
      <c r="F11" s="38"/>
      <c r="G11" s="38"/>
      <c r="H11" s="38"/>
      <c r="I11" s="10"/>
    </row>
    <row r="12" spans="1:9" ht="15">
      <c r="A12" s="10"/>
      <c r="B12" s="10"/>
      <c r="C12" s="40" t="s">
        <v>15</v>
      </c>
      <c r="D12" s="40"/>
      <c r="E12" s="40"/>
      <c r="F12" s="40"/>
      <c r="G12" s="40"/>
      <c r="H12" s="15"/>
      <c r="I12" s="10"/>
    </row>
    <row r="13" spans="1:9" ht="15">
      <c r="A13" s="10"/>
      <c r="B13" s="10"/>
      <c r="C13" s="36" t="s">
        <v>16</v>
      </c>
      <c r="D13" s="36"/>
      <c r="E13" s="36"/>
      <c r="F13" s="36"/>
      <c r="G13" s="36"/>
      <c r="H13" s="10"/>
      <c r="I13" s="10"/>
    </row>
    <row r="14" spans="1:9" ht="15">
      <c r="A14" s="10"/>
      <c r="B14" s="10"/>
      <c r="C14" s="36" t="s">
        <v>17</v>
      </c>
      <c r="D14" s="36"/>
      <c r="E14" s="36"/>
      <c r="F14" s="36"/>
      <c r="G14" s="36"/>
      <c r="H14" s="10"/>
      <c r="I14" s="10"/>
    </row>
    <row r="15" spans="1:9" ht="15">
      <c r="A15" s="10"/>
      <c r="B15" s="10"/>
      <c r="C15" s="10"/>
      <c r="D15" s="10"/>
      <c r="E15" s="10"/>
      <c r="F15" s="10"/>
      <c r="G15" s="10"/>
      <c r="H15" s="10"/>
      <c r="I15" s="10"/>
    </row>
    <row r="16" spans="1:9" ht="15">
      <c r="A16" s="10"/>
      <c r="B16" s="10" t="s">
        <v>48</v>
      </c>
      <c r="C16" s="10"/>
      <c r="D16" s="10"/>
      <c r="E16" s="10"/>
      <c r="F16" s="10"/>
      <c r="G16" s="10"/>
      <c r="H16" s="10"/>
      <c r="I16" s="10"/>
    </row>
    <row r="17" spans="1:9" ht="15">
      <c r="A17" s="10"/>
      <c r="B17" s="10"/>
      <c r="C17" s="10"/>
      <c r="D17" s="10"/>
      <c r="E17" s="10"/>
      <c r="F17" s="10"/>
      <c r="G17" s="10"/>
      <c r="H17" s="10"/>
      <c r="I17" s="10"/>
    </row>
    <row r="18" spans="1:9" ht="15">
      <c r="A18" s="10"/>
      <c r="B18" s="10"/>
      <c r="C18" s="10"/>
      <c r="D18" s="16" t="s">
        <v>0</v>
      </c>
      <c r="E18" s="16" t="s">
        <v>1</v>
      </c>
      <c r="F18" s="16" t="s">
        <v>18</v>
      </c>
      <c r="G18" s="10"/>
      <c r="H18" s="10"/>
      <c r="I18" s="10"/>
    </row>
    <row r="19" spans="1:9" ht="15">
      <c r="A19" s="10"/>
      <c r="B19" s="10"/>
      <c r="C19" s="10"/>
      <c r="D19" s="6">
        <v>1.01</v>
      </c>
      <c r="E19" s="6">
        <v>320</v>
      </c>
      <c r="F19" s="6">
        <v>0.255</v>
      </c>
      <c r="G19" s="10"/>
      <c r="H19" s="10"/>
      <c r="I19" s="10"/>
    </row>
    <row r="20" spans="1:9" ht="15">
      <c r="A20" s="10"/>
      <c r="B20" s="10"/>
      <c r="C20" s="10"/>
      <c r="D20" s="8">
        <v>2</v>
      </c>
      <c r="E20" s="7">
        <v>749</v>
      </c>
      <c r="F20" s="7">
        <v>0.255</v>
      </c>
      <c r="G20" s="10"/>
      <c r="H20" s="10"/>
      <c r="I20" s="10"/>
    </row>
    <row r="21" spans="1:9" ht="15">
      <c r="A21" s="10"/>
      <c r="B21" s="10"/>
      <c r="C21" s="10"/>
      <c r="D21" s="6">
        <v>3</v>
      </c>
      <c r="E21" s="6">
        <v>1179</v>
      </c>
      <c r="F21" s="6">
        <v>0.265</v>
      </c>
      <c r="G21" s="10"/>
      <c r="H21" s="10"/>
      <c r="I21" s="10"/>
    </row>
    <row r="22" spans="1:9" ht="15">
      <c r="A22" s="10"/>
      <c r="B22" s="10"/>
      <c r="C22" s="10"/>
      <c r="D22" s="7">
        <v>4.02</v>
      </c>
      <c r="E22" s="7">
        <v>1604</v>
      </c>
      <c r="F22" s="7">
        <v>0.273</v>
      </c>
      <c r="G22" s="10"/>
      <c r="H22" s="10"/>
      <c r="I22" s="10"/>
    </row>
    <row r="23" spans="1:9" ht="15">
      <c r="A23" s="10"/>
      <c r="B23" s="10"/>
      <c r="C23" s="10"/>
      <c r="D23" s="6">
        <v>5.03</v>
      </c>
      <c r="E23" s="6">
        <v>2037</v>
      </c>
      <c r="F23" s="6">
        <v>0.28</v>
      </c>
      <c r="G23" s="10"/>
      <c r="H23" s="10"/>
      <c r="I23" s="10"/>
    </row>
    <row r="24" spans="1:9" ht="15">
      <c r="A24" s="10"/>
      <c r="B24" s="10"/>
      <c r="C24" s="10"/>
      <c r="D24" s="7">
        <v>6.02</v>
      </c>
      <c r="E24" s="7">
        <v>2455</v>
      </c>
      <c r="F24" s="7">
        <v>0.29</v>
      </c>
      <c r="G24" s="10"/>
      <c r="H24" s="10"/>
      <c r="I24" s="10"/>
    </row>
    <row r="25" spans="1:9" ht="15">
      <c r="A25" s="10"/>
      <c r="B25" s="10"/>
      <c r="C25" s="10"/>
      <c r="D25" s="6">
        <v>7.03</v>
      </c>
      <c r="E25" s="6">
        <v>2887</v>
      </c>
      <c r="F25" s="6">
        <v>0.295</v>
      </c>
      <c r="G25" s="10"/>
      <c r="H25" s="10"/>
      <c r="I25" s="10"/>
    </row>
    <row r="26" spans="1:9" ht="15">
      <c r="A26" s="10"/>
      <c r="B26" s="10"/>
      <c r="C26" s="10"/>
      <c r="D26" s="7">
        <v>8.05</v>
      </c>
      <c r="E26" s="7">
        <v>3327</v>
      </c>
      <c r="F26" s="7">
        <v>0.303</v>
      </c>
      <c r="G26" s="10"/>
      <c r="H26" s="10"/>
      <c r="I26" s="10"/>
    </row>
    <row r="27" spans="1:9" ht="15">
      <c r="A27" s="10"/>
      <c r="B27" s="10"/>
      <c r="C27" s="10"/>
      <c r="D27" s="6">
        <v>9.01</v>
      </c>
      <c r="E27" s="6">
        <v>3742</v>
      </c>
      <c r="F27" s="6">
        <v>0.31</v>
      </c>
      <c r="G27" s="10"/>
      <c r="H27" s="10"/>
      <c r="I27" s="10"/>
    </row>
    <row r="28" spans="1:9" ht="15">
      <c r="A28" s="10"/>
      <c r="B28" s="10"/>
      <c r="C28" s="10"/>
      <c r="D28" s="7">
        <v>10</v>
      </c>
      <c r="E28" s="7">
        <v>4174</v>
      </c>
      <c r="F28" s="7">
        <v>0.32</v>
      </c>
      <c r="G28" s="10"/>
      <c r="H28" s="10"/>
      <c r="I28" s="10"/>
    </row>
    <row r="29" spans="1:9" ht="15">
      <c r="A29" s="10"/>
      <c r="B29" s="10"/>
      <c r="C29" s="10"/>
      <c r="D29" s="6">
        <v>11</v>
      </c>
      <c r="E29" s="6">
        <v>4622</v>
      </c>
      <c r="F29" s="6">
        <v>0.323</v>
      </c>
      <c r="G29" s="10"/>
      <c r="H29" s="10"/>
      <c r="I29" s="10"/>
    </row>
    <row r="30" spans="1:9" ht="15">
      <c r="A30" s="10"/>
      <c r="B30" s="10"/>
      <c r="C30" s="10"/>
      <c r="D30" s="10"/>
      <c r="E30" s="10"/>
      <c r="F30" s="10"/>
      <c r="G30" s="10"/>
      <c r="H30" s="10"/>
      <c r="I30" s="10"/>
    </row>
    <row r="31" spans="1:9" ht="18.75">
      <c r="A31" s="37" t="s">
        <v>20</v>
      </c>
      <c r="B31" s="37"/>
      <c r="C31" s="37"/>
      <c r="D31" s="37"/>
      <c r="E31" s="37"/>
      <c r="F31" s="37"/>
      <c r="G31" s="37"/>
      <c r="H31" s="37"/>
      <c r="I31" s="37"/>
    </row>
  </sheetData>
  <sheetProtection password="C70D" sheet="1" objects="1" scenarios="1"/>
  <mergeCells count="14">
    <mergeCell ref="A31:I31"/>
    <mergeCell ref="B11:H11"/>
    <mergeCell ref="B1:H1"/>
    <mergeCell ref="B2:H2"/>
    <mergeCell ref="B4:F4"/>
    <mergeCell ref="B3:D3"/>
    <mergeCell ref="C12:G12"/>
    <mergeCell ref="B10:H10"/>
    <mergeCell ref="B7:F7"/>
    <mergeCell ref="B8:F8"/>
    <mergeCell ref="B5:H5"/>
    <mergeCell ref="B6:H6"/>
    <mergeCell ref="C13:G13"/>
    <mergeCell ref="C14:G14"/>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Corre</dc:creator>
  <cp:keywords/>
  <dc:description/>
  <cp:lastModifiedBy>Corre</cp:lastModifiedBy>
  <dcterms:created xsi:type="dcterms:W3CDTF">2008-02-16T08:03:56Z</dcterms:created>
  <dcterms:modified xsi:type="dcterms:W3CDTF">2008-02-18T12:51:17Z</dcterms:modified>
  <cp:category/>
  <cp:version/>
  <cp:contentType/>
  <cp:contentStatus/>
</cp:coreProperties>
</file>